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9230" windowHeight="3855" activeTab="3"/>
  </bookViews>
  <sheets>
    <sheet name="raw data" sheetId="4" r:id="rId1"/>
    <sheet name="raw data (2)" sheetId="5" r:id="rId2"/>
    <sheet name="raw data (3)" sheetId="6" r:id="rId3"/>
    <sheet name="raw data (4)" sheetId="7" r:id="rId4"/>
    <sheet name="Sheet1" sheetId="1" r:id="rId5"/>
    <sheet name="Sheet2" sheetId="2" r:id="rId6"/>
    <sheet name="Sheet3" sheetId="3" r:id="rId7"/>
  </sheets>
  <definedNames>
    <definedName name="_xlnm.Print_Titles" localSheetId="3">'raw data (4)'!$1:$1</definedName>
  </definedNames>
  <calcPr calcId="162913"/>
</workbook>
</file>

<file path=xl/sharedStrings.xml><?xml version="1.0" encoding="utf-8"?>
<sst xmlns="http://schemas.openxmlformats.org/spreadsheetml/2006/main" count="861" uniqueCount="462">
  <si>
    <t>Taxes</t>
  </si>
  <si>
    <t>Miscellaneous</t>
  </si>
  <si>
    <t>C 002 00001 Mayoralty -21,809,000 Real Prop Tax 1st Quart</t>
  </si>
  <si>
    <t>C 002 00002 Mayoralty -45,000 Real Prop Tax 2nd Quart</t>
  </si>
  <si>
    <t>C 002 00003 Mayoralty -176,212,000 Real Prop Tax 3rd Quart</t>
  </si>
  <si>
    <t>C 002 00004 Mayoralty 198,066,000 Real Prop Tax 4th Quart</t>
  </si>
  <si>
    <t>C 002 00033 Mayoralty -1,000,000 Interest On Tax Receivable</t>
  </si>
  <si>
    <t>C 002 00050 Mayoralty 19,000,000 General Sales Tax</t>
  </si>
  <si>
    <t>C 002 00070 Mayoralty 1,000,000 Cigarette Tax</t>
  </si>
  <si>
    <t>C 002 00073 Mayoralty 1,000,000 Commercial Motor Vehicle Tax</t>
  </si>
  <si>
    <t>C 002 00090 Mayoralty -36,000,000 Personal Income Tax</t>
  </si>
  <si>
    <t>C 002 00091 Mayoralty -5,000,000 Refunds Of Personal Income Tax</t>
  </si>
  <si>
    <t>C 002 00093 Mayoralty -32,000,000 General Corporation Tax</t>
  </si>
  <si>
    <t>C 002 00094 Mayoralty -48,000,000 Refunds Of General Corp Tax</t>
  </si>
  <si>
    <t>C 002 00099 Mayoralty 16,000,000 Unincorporated Business Inc Tx</t>
  </si>
  <si>
    <t>C 002 00100 Mayoralty -9,000,000 Refunds Of Unicorp Busn Tax</t>
  </si>
  <si>
    <t>C 002 00103 Mayoralty -2,000,000 Utility Tax</t>
  </si>
  <si>
    <t>C 002 00110 Mayoralty 7,000,000 Payment In Lieu Of Taxes</t>
  </si>
  <si>
    <t>C 002 00112 Mayoralty 6,000,000 Tax On Occupancy Of Hotel Room</t>
  </si>
  <si>
    <t>C 002 00113 Mayoralty 3,000,000 Tx On Commercial Rents - Occup</t>
  </si>
  <si>
    <t>C 002 00114 Mayoralty -2,000,000 Refunds Of All Other Taxes</t>
  </si>
  <si>
    <t>C 002 00122 Mayoralty -70,000,000 Conveyance Of Real Property Tx</t>
  </si>
  <si>
    <t>C 002 00130 Mayoralty 1,000,000 Pen &amp; Int-Gen Prop Tax</t>
  </si>
  <si>
    <t>C 002 00134 Mayoralty -1,000,000 Refunds On Pen &amp; Int-Other Tax</t>
  </si>
  <si>
    <t>C 002 00135 Mayoralty 27,000,000 Tax Audit Revenue</t>
  </si>
  <si>
    <t>Total - Taxes -125,000,000</t>
  </si>
  <si>
    <t>C 002 00521 Mayoralty -26,062,000 Reimbursement From Water Board</t>
  </si>
  <si>
    <t>C 002 00859 Mayoralty 1,221,500 Sundries</t>
  </si>
  <si>
    <t>C 025 00820 Law Department 1,483,000 Sales Of City Real Property</t>
  </si>
  <si>
    <t>C 040 00760 Department Of Education 8,500,000 Rentals: Other</t>
  </si>
  <si>
    <t>C 127 00859 Financial Information Services Agency -55,000 Sundries</t>
  </si>
  <si>
    <t>C 131 00470 Office Of Payroll Administration -40,000 Other Services And Fees</t>
  </si>
  <si>
    <t>C 136 00250 Landmarks Preservation Commission 100,000 Permits - General</t>
  </si>
  <si>
    <t>C 806 00470 Housing Preservation And Development 15,333,300 Other Services And Fees</t>
  </si>
  <si>
    <t>C 806 00815 Housing Preservation And Development 4,895,000 Sales Of In Rem Property</t>
  </si>
  <si>
    <t>C 820 00600 Office Of Administrative Trials And Hearings 461,000 Fines-General</t>
  </si>
  <si>
    <t>C 827 00325 Department Of Sanitation 10,682,000 Privileges - Other</t>
  </si>
  <si>
    <t>C 836 00476 Department Of Finance 2,000,000 Administrative Serv To Public</t>
  </si>
  <si>
    <t>C 836 00602 Department Of Finance 250,000 Fines - Pvb</t>
  </si>
  <si>
    <t>C 841 00325 Department Of Transportation 2,482,000 Privileges - Other</t>
  </si>
  <si>
    <t>C 856 00859 Department Of Citywide Administrative Servi -1,758,590 Sundries</t>
  </si>
  <si>
    <t>Total - Miscellaneous 19,492,210</t>
  </si>
  <si>
    <t>Total City Funds MN ($105,507,790)</t>
  </si>
  <si>
    <t>November Plan FY 2017</t>
  </si>
  <si>
    <t>002</t>
  </si>
  <si>
    <t>Mayoralty</t>
  </si>
  <si>
    <t>00001</t>
  </si>
  <si>
    <t>Real Prop Tax 1st Quart</t>
  </si>
  <si>
    <t>00002</t>
  </si>
  <si>
    <t>Real Prop Tax 2nd Quart</t>
  </si>
  <si>
    <t>00003</t>
  </si>
  <si>
    <t>Real Prop Tax 3rd Quart</t>
  </si>
  <si>
    <t>00004</t>
  </si>
  <si>
    <t>Real Prop Tax 4th Quart</t>
  </si>
  <si>
    <t>00033</t>
  </si>
  <si>
    <t>Interest On Tax Receivable</t>
  </si>
  <si>
    <t>00050</t>
  </si>
  <si>
    <t>General Sales Tax</t>
  </si>
  <si>
    <t>00070</t>
  </si>
  <si>
    <t>Cigarette Tax</t>
  </si>
  <si>
    <t>00073</t>
  </si>
  <si>
    <t>Commercial Motor Vehicle Tax</t>
  </si>
  <si>
    <t>00090</t>
  </si>
  <si>
    <t>Personal Income Tax</t>
  </si>
  <si>
    <t>00091</t>
  </si>
  <si>
    <t>Refunds Of Personal Income Tax</t>
  </si>
  <si>
    <t>00093</t>
  </si>
  <si>
    <t>General Corporation Tax</t>
  </si>
  <si>
    <t>00094</t>
  </si>
  <si>
    <t>Refunds Of General Corp Tax</t>
  </si>
  <si>
    <t>00099</t>
  </si>
  <si>
    <t>Unincorporated Business Inc Tx</t>
  </si>
  <si>
    <t>00100</t>
  </si>
  <si>
    <t>Refunds Of Unicorp Busn Tax</t>
  </si>
  <si>
    <t>00103</t>
  </si>
  <si>
    <t>Utility Tax</t>
  </si>
  <si>
    <t>00110</t>
  </si>
  <si>
    <t>Payment In Lieu Of Taxes</t>
  </si>
  <si>
    <t>00112</t>
  </si>
  <si>
    <t>Tax On Occupancy Of Hotel Room</t>
  </si>
  <si>
    <t>00113</t>
  </si>
  <si>
    <t>Tx On Commercial Rents - Occup</t>
  </si>
  <si>
    <t>00114</t>
  </si>
  <si>
    <t>Refunds Of All Other Taxes</t>
  </si>
  <si>
    <t>00122</t>
  </si>
  <si>
    <t>Conveyance Of Real Property Tx</t>
  </si>
  <si>
    <t>00130</t>
  </si>
  <si>
    <t>Pen &amp; Int-Gen Prop Tax</t>
  </si>
  <si>
    <t>00134</t>
  </si>
  <si>
    <t>Refunds On Pen &amp; Int-Other Tax</t>
  </si>
  <si>
    <t>00135</t>
  </si>
  <si>
    <t>Tax Audit Revenue</t>
  </si>
  <si>
    <t>00521</t>
  </si>
  <si>
    <t>Reimbursement From Water Board</t>
  </si>
  <si>
    <t>00859</t>
  </si>
  <si>
    <t>Sundries</t>
  </si>
  <si>
    <t>025</t>
  </si>
  <si>
    <t>Law Department</t>
  </si>
  <si>
    <t>00820</t>
  </si>
  <si>
    <t>Sales Of City Real Property</t>
  </si>
  <si>
    <t>040</t>
  </si>
  <si>
    <t>Department Of Education</t>
  </si>
  <si>
    <t>00760</t>
  </si>
  <si>
    <t>Rentals: Other</t>
  </si>
  <si>
    <t>127</t>
  </si>
  <si>
    <t>Financial Information Services Agency</t>
  </si>
  <si>
    <t>131</t>
  </si>
  <si>
    <t>Office Of Payroll Administration</t>
  </si>
  <si>
    <t>00470</t>
  </si>
  <si>
    <t>Other Services And Fees</t>
  </si>
  <si>
    <t>136</t>
  </si>
  <si>
    <t>Landmarks Preservation Commission</t>
  </si>
  <si>
    <t>00250</t>
  </si>
  <si>
    <t>Permits - General</t>
  </si>
  <si>
    <t>806</t>
  </si>
  <si>
    <t>Housing Preservation And Development</t>
  </si>
  <si>
    <t>00815</t>
  </si>
  <si>
    <t>Sales Of In Rem Property</t>
  </si>
  <si>
    <t>820</t>
  </si>
  <si>
    <t>Office Of Administrative Trials And Hearings</t>
  </si>
  <si>
    <t>00600</t>
  </si>
  <si>
    <t>Fines-General</t>
  </si>
  <si>
    <t>827</t>
  </si>
  <si>
    <t>Department Of Sanitation</t>
  </si>
  <si>
    <t>00325</t>
  </si>
  <si>
    <t>Privileges - Other</t>
  </si>
  <si>
    <t>836</t>
  </si>
  <si>
    <t>Department Of Finance</t>
  </si>
  <si>
    <t>00476</t>
  </si>
  <si>
    <t>Administrative Serv To Public</t>
  </si>
  <si>
    <t>00602</t>
  </si>
  <si>
    <t>Fines - Pvb</t>
  </si>
  <si>
    <t>841</t>
  </si>
  <si>
    <t>Department Of Transportation</t>
  </si>
  <si>
    <t>856</t>
  </si>
  <si>
    <t>Department Of Citywide Administrative Service</t>
  </si>
  <si>
    <t>Agency code</t>
  </si>
  <si>
    <t>Agency Name</t>
  </si>
  <si>
    <t>Source</t>
  </si>
  <si>
    <t>Description</t>
  </si>
  <si>
    <t>Fiscal 2017</t>
  </si>
  <si>
    <t>Div</t>
  </si>
  <si>
    <t>Agy</t>
  </si>
  <si>
    <t>agy more abreviated</t>
  </si>
  <si>
    <t>Mayoral</t>
  </si>
  <si>
    <t>003</t>
  </si>
  <si>
    <t>Dept of Education</t>
  </si>
  <si>
    <t>004</t>
  </si>
  <si>
    <t>Campaign Finance Board</t>
  </si>
  <si>
    <t>008</t>
  </si>
  <si>
    <t>Office of the Actuary</t>
  </si>
  <si>
    <t>010</t>
  </si>
  <si>
    <t>BP Manhattan</t>
  </si>
  <si>
    <t>011</t>
  </si>
  <si>
    <t>BP Bronx</t>
  </si>
  <si>
    <t>012</t>
  </si>
  <si>
    <t>BP Brooklyn</t>
  </si>
  <si>
    <t>013</t>
  </si>
  <si>
    <t>BP Queens</t>
  </si>
  <si>
    <t>014</t>
  </si>
  <si>
    <t>BP Staten Island</t>
  </si>
  <si>
    <t>015</t>
  </si>
  <si>
    <t>Comptroller</t>
  </si>
  <si>
    <t>017</t>
  </si>
  <si>
    <t>Dept of Emergency Mgmt</t>
  </si>
  <si>
    <t>021</t>
  </si>
  <si>
    <t>Tax Comm</t>
  </si>
  <si>
    <t>Law Dept</t>
  </si>
  <si>
    <t>030</t>
  </si>
  <si>
    <t>DCP</t>
  </si>
  <si>
    <t>032</t>
  </si>
  <si>
    <t>DOI</t>
  </si>
  <si>
    <t>035</t>
  </si>
  <si>
    <t>Research Libraries</t>
  </si>
  <si>
    <t>037</t>
  </si>
  <si>
    <t>NYPL</t>
  </si>
  <si>
    <t>038</t>
  </si>
  <si>
    <t>BPL</t>
  </si>
  <si>
    <t>039</t>
  </si>
  <si>
    <t>QPL</t>
  </si>
  <si>
    <t>Board of Education</t>
  </si>
  <si>
    <t>042</t>
  </si>
  <si>
    <t>CUNY</t>
  </si>
  <si>
    <t>054</t>
  </si>
  <si>
    <t>CCRB</t>
  </si>
  <si>
    <t>056</t>
  </si>
  <si>
    <t>NYPD</t>
  </si>
  <si>
    <t>057</t>
  </si>
  <si>
    <t>NYFD</t>
  </si>
  <si>
    <t>068</t>
  </si>
  <si>
    <t>ACS</t>
  </si>
  <si>
    <t>069</t>
  </si>
  <si>
    <t>Dept of Social Svcs</t>
  </si>
  <si>
    <t>071</t>
  </si>
  <si>
    <t>Dept of Homeless Svcs</t>
  </si>
  <si>
    <t>072</t>
  </si>
  <si>
    <t>Dept Correct</t>
  </si>
  <si>
    <t>073</t>
  </si>
  <si>
    <t>Board of Corrections</t>
  </si>
  <si>
    <t>095</t>
  </si>
  <si>
    <t>Pension Contributions</t>
  </si>
  <si>
    <t>098</t>
  </si>
  <si>
    <t>099</t>
  </si>
  <si>
    <t>Debt Service</t>
  </si>
  <si>
    <t>100</t>
  </si>
  <si>
    <t>MAC Debt Service</t>
  </si>
  <si>
    <t>101</t>
  </si>
  <si>
    <t>Public Advocate</t>
  </si>
  <si>
    <t>102</t>
  </si>
  <si>
    <t>City Council</t>
  </si>
  <si>
    <t>103</t>
  </si>
  <si>
    <t>City Clerk</t>
  </si>
  <si>
    <t>125</t>
  </si>
  <si>
    <t>DFTA</t>
  </si>
  <si>
    <t>126</t>
  </si>
  <si>
    <t>Dept of Cultural Affairs</t>
  </si>
  <si>
    <t>Financial Info Svcs Agency</t>
  </si>
  <si>
    <t>130</t>
  </si>
  <si>
    <t>Dept of Juvenile Justice</t>
  </si>
  <si>
    <t>Office of Payroll Admin</t>
  </si>
  <si>
    <t>132</t>
  </si>
  <si>
    <t>IBO</t>
  </si>
  <si>
    <t>133</t>
  </si>
  <si>
    <t>Equal Empl Practices Comm</t>
  </si>
  <si>
    <t>134</t>
  </si>
  <si>
    <t>Civil Service Comm</t>
  </si>
  <si>
    <t>Landmarks</t>
  </si>
  <si>
    <t>156</t>
  </si>
  <si>
    <t>TLC</t>
  </si>
  <si>
    <t>226</t>
  </si>
  <si>
    <t>Comm on Human Rights</t>
  </si>
  <si>
    <t>260</t>
  </si>
  <si>
    <t>Dept of Youth Svcs</t>
  </si>
  <si>
    <t>312</t>
  </si>
  <si>
    <t>Conflicts of Interest Board</t>
  </si>
  <si>
    <t>313</t>
  </si>
  <si>
    <t>Off Collective Bargaining</t>
  </si>
  <si>
    <t>341</t>
  </si>
  <si>
    <t>Manhattan Comm Bd 1</t>
  </si>
  <si>
    <t>342</t>
  </si>
  <si>
    <t>Manhattan Comm Bd 2</t>
  </si>
  <si>
    <t>343</t>
  </si>
  <si>
    <t>Manhattan Comm Bd 3</t>
  </si>
  <si>
    <t>344</t>
  </si>
  <si>
    <t>Manhattan Comm Bd 4</t>
  </si>
  <si>
    <t>345</t>
  </si>
  <si>
    <t>Manhattan Comm Bd 5</t>
  </si>
  <si>
    <t>346</t>
  </si>
  <si>
    <t>Manhattan Comm Bd 6</t>
  </si>
  <si>
    <t>347</t>
  </si>
  <si>
    <t>Manhattan Comm Bd 7</t>
  </si>
  <si>
    <t>348</t>
  </si>
  <si>
    <t>Manhattan Comm Bd 8</t>
  </si>
  <si>
    <t>349</t>
  </si>
  <si>
    <t>Manhattan Comm Bd 9</t>
  </si>
  <si>
    <t>350</t>
  </si>
  <si>
    <t>Manhattan Comm Bd 10</t>
  </si>
  <si>
    <t>351</t>
  </si>
  <si>
    <t>Manhattan Comm Bd 11</t>
  </si>
  <si>
    <t>352</t>
  </si>
  <si>
    <t>Manhattan Comm Bd 12</t>
  </si>
  <si>
    <t>381</t>
  </si>
  <si>
    <t>Bronx Comm Bd 1</t>
  </si>
  <si>
    <t>382</t>
  </si>
  <si>
    <t>Bronx Comm Bd 2</t>
  </si>
  <si>
    <t>383</t>
  </si>
  <si>
    <t>Bronx Comm Bd 3</t>
  </si>
  <si>
    <t>384</t>
  </si>
  <si>
    <t>Bronx Comm Bd 4</t>
  </si>
  <si>
    <t>385</t>
  </si>
  <si>
    <t>Bronx Comm Bd 5</t>
  </si>
  <si>
    <t>386</t>
  </si>
  <si>
    <t>Bronx Comm Bd 6</t>
  </si>
  <si>
    <t>387</t>
  </si>
  <si>
    <t>Bronx Comm Bd 7</t>
  </si>
  <si>
    <t>388</t>
  </si>
  <si>
    <t>Bronx Comm Bd 8</t>
  </si>
  <si>
    <t>389</t>
  </si>
  <si>
    <t>Bronx Comm Bd 9</t>
  </si>
  <si>
    <t>390</t>
  </si>
  <si>
    <t>Bronx Comm Bd 10</t>
  </si>
  <si>
    <t>391</t>
  </si>
  <si>
    <t>Bronx Comm Bd 11</t>
  </si>
  <si>
    <t>392</t>
  </si>
  <si>
    <t>Bronx Comm Bd 12</t>
  </si>
  <si>
    <t>431</t>
  </si>
  <si>
    <t>Queens Comm Bd 1</t>
  </si>
  <si>
    <t>432</t>
  </si>
  <si>
    <t>Queens Comm Bd 2</t>
  </si>
  <si>
    <t>433</t>
  </si>
  <si>
    <t>Queens Comm Bd 3</t>
  </si>
  <si>
    <t>434</t>
  </si>
  <si>
    <t>Queens Comm Bd 4</t>
  </si>
  <si>
    <t>435</t>
  </si>
  <si>
    <t>Queens Comm Bd 5</t>
  </si>
  <si>
    <t>436</t>
  </si>
  <si>
    <t>Queens Comm Bd 6</t>
  </si>
  <si>
    <t>437</t>
  </si>
  <si>
    <t>Queens Comm Bd 7</t>
  </si>
  <si>
    <t>438</t>
  </si>
  <si>
    <t>Queens Comm Bd 8</t>
  </si>
  <si>
    <t>439</t>
  </si>
  <si>
    <t>Queens Comm Bd 9</t>
  </si>
  <si>
    <t>440</t>
  </si>
  <si>
    <t>Queens Comm Bd 10</t>
  </si>
  <si>
    <t>441</t>
  </si>
  <si>
    <t>Queens Comm Bd 11</t>
  </si>
  <si>
    <t>442</t>
  </si>
  <si>
    <t>Queens Comm Bd 12</t>
  </si>
  <si>
    <t>443</t>
  </si>
  <si>
    <t>Queens Comm Bd 13</t>
  </si>
  <si>
    <t>444</t>
  </si>
  <si>
    <t>Queens Comm Bd 14</t>
  </si>
  <si>
    <t>471</t>
  </si>
  <si>
    <t>Brooklyn Comm Bd 1</t>
  </si>
  <si>
    <t>472</t>
  </si>
  <si>
    <t>Brooklyn Comm Bd 2</t>
  </si>
  <si>
    <t>473</t>
  </si>
  <si>
    <t>Brooklyn Comm Bd 3</t>
  </si>
  <si>
    <t>474</t>
  </si>
  <si>
    <t>Brooklyn Comm Bd 4</t>
  </si>
  <si>
    <t>475</t>
  </si>
  <si>
    <t>Brooklyn Comm Bd 5</t>
  </si>
  <si>
    <t>476</t>
  </si>
  <si>
    <t>Brooklyn Comm Bd 6</t>
  </si>
  <si>
    <t>477</t>
  </si>
  <si>
    <t>Brooklyn Comm Bd 7</t>
  </si>
  <si>
    <t>478</t>
  </si>
  <si>
    <t>Brooklyn Comm Bd 8</t>
  </si>
  <si>
    <t>479</t>
  </si>
  <si>
    <t>Brooklyn Comm Bd 9</t>
  </si>
  <si>
    <t>480</t>
  </si>
  <si>
    <t>Brooklyn Comm Bd 10</t>
  </si>
  <si>
    <t>481</t>
  </si>
  <si>
    <t>Brooklyn Comm Bd 11</t>
  </si>
  <si>
    <t>482</t>
  </si>
  <si>
    <t>Brooklyn Comm Bd 12</t>
  </si>
  <si>
    <t>483</t>
  </si>
  <si>
    <t>Brooklyn Comm Bd 13</t>
  </si>
  <si>
    <t>484</t>
  </si>
  <si>
    <t>Brooklyn Comm Bd 14</t>
  </si>
  <si>
    <t>485</t>
  </si>
  <si>
    <t>Brooklyn Comm Bd 15</t>
  </si>
  <si>
    <t>486</t>
  </si>
  <si>
    <t>Brooklyn Comm Bd 16</t>
  </si>
  <si>
    <t>487</t>
  </si>
  <si>
    <t>Brooklyn Comm Bd 17</t>
  </si>
  <si>
    <t>488</t>
  </si>
  <si>
    <t>Brooklyn Comm Bd 18</t>
  </si>
  <si>
    <t>491</t>
  </si>
  <si>
    <t>Staten Island Comm Bd 1</t>
  </si>
  <si>
    <t>492</t>
  </si>
  <si>
    <t>Staten Island Comm Bd 2</t>
  </si>
  <si>
    <t>493</t>
  </si>
  <si>
    <t>Staten Island Comm Bd 3</t>
  </si>
  <si>
    <t>600</t>
  </si>
  <si>
    <t>Off Admin Trials &amp; Hearings</t>
  </si>
  <si>
    <t>603</t>
  </si>
  <si>
    <t>781</t>
  </si>
  <si>
    <t>Dept of Probation</t>
  </si>
  <si>
    <t>801</t>
  </si>
  <si>
    <t>SBS</t>
  </si>
  <si>
    <t>HPD</t>
  </si>
  <si>
    <t>810</t>
  </si>
  <si>
    <t>DOB</t>
  </si>
  <si>
    <t>816</t>
  </si>
  <si>
    <t>DOHMH</t>
  </si>
  <si>
    <t>819</t>
  </si>
  <si>
    <t>HHC</t>
  </si>
  <si>
    <t>826</t>
  </si>
  <si>
    <t>DEP</t>
  </si>
  <si>
    <t>Dept Sanit</t>
  </si>
  <si>
    <t>829</t>
  </si>
  <si>
    <t>Business Integrity Comm</t>
  </si>
  <si>
    <t>DOF</t>
  </si>
  <si>
    <t>DOT</t>
  </si>
  <si>
    <t>846</t>
  </si>
  <si>
    <t>DPR</t>
  </si>
  <si>
    <t>850</t>
  </si>
  <si>
    <t>Dept of Design and Const</t>
  </si>
  <si>
    <t>DCAS</t>
  </si>
  <si>
    <t>858</t>
  </si>
  <si>
    <t>DOITT</t>
  </si>
  <si>
    <t>860</t>
  </si>
  <si>
    <t>Dept. of Records &amp; Info Svcs</t>
  </si>
  <si>
    <t>866</t>
  </si>
  <si>
    <t>Consumer Aff</t>
  </si>
  <si>
    <t>901</t>
  </si>
  <si>
    <t>DA New York</t>
  </si>
  <si>
    <t>902</t>
  </si>
  <si>
    <t>DA Bronx</t>
  </si>
  <si>
    <t>903</t>
  </si>
  <si>
    <t>DA Kings</t>
  </si>
  <si>
    <t>904</t>
  </si>
  <si>
    <t>DA Queens</t>
  </si>
  <si>
    <t>905</t>
  </si>
  <si>
    <t>DA Richmond</t>
  </si>
  <si>
    <t>906</t>
  </si>
  <si>
    <t>Prosecution Narcotics</t>
  </si>
  <si>
    <t>941</t>
  </si>
  <si>
    <t>PA New York</t>
  </si>
  <si>
    <t>942</t>
  </si>
  <si>
    <t>PA Bronx</t>
  </si>
  <si>
    <t>943</t>
  </si>
  <si>
    <t>PA Kings</t>
  </si>
  <si>
    <t>944</t>
  </si>
  <si>
    <t>PA Queens</t>
  </si>
  <si>
    <t>945</t>
  </si>
  <si>
    <t>PA Richmond</t>
  </si>
  <si>
    <t>AgB</t>
  </si>
  <si>
    <t>AgA</t>
  </si>
  <si>
    <t>Trials &amp; Hearings</t>
  </si>
  <si>
    <t>1 Total</t>
  </si>
  <si>
    <t>2.1 Total</t>
  </si>
  <si>
    <t>2.2 Total</t>
  </si>
  <si>
    <t>2.3 Total</t>
  </si>
  <si>
    <t>2.4 Total</t>
  </si>
  <si>
    <t>2.5 Total</t>
  </si>
  <si>
    <t>2.7 Total</t>
  </si>
  <si>
    <t>Grand Total</t>
  </si>
  <si>
    <t>TAX AND AUDIT REVENUE CHANGES</t>
  </si>
  <si>
    <t>TAX AND AUDIT REVENUE CHANGES TOTAL</t>
  </si>
  <si>
    <t>MISCELLANEOUS</t>
  </si>
  <si>
    <t>Licenses, Franchises, Etc.</t>
  </si>
  <si>
    <t>Licenses, Franchises, Etc. Subtotal</t>
  </si>
  <si>
    <t>Charges for Service</t>
  </si>
  <si>
    <t>Charges for Service Subtotal</t>
  </si>
  <si>
    <t>Interest Income</t>
  </si>
  <si>
    <t>Water and Sewage Charges</t>
  </si>
  <si>
    <t>Fines and Forfeitures</t>
  </si>
  <si>
    <t>Fines and Forfeitures Subtotal</t>
  </si>
  <si>
    <t>Other Miscellaneous</t>
  </si>
  <si>
    <t>Other Miscellaneous Subtotal</t>
  </si>
  <si>
    <t>Rental Income</t>
  </si>
  <si>
    <t>Rental Income Subtotal</t>
  </si>
  <si>
    <t>MISCELLANEOUS TOTAL</t>
  </si>
  <si>
    <t>GRAND TOTAL</t>
  </si>
  <si>
    <t>SUMMARY</t>
  </si>
  <si>
    <t>Real Estate</t>
  </si>
  <si>
    <t>Sales</t>
  </si>
  <si>
    <t>Mortgage Recording</t>
  </si>
  <si>
    <t>Personal Income</t>
  </si>
  <si>
    <t>General Corporation</t>
  </si>
  <si>
    <t>Unincorporated Business</t>
  </si>
  <si>
    <t>Utility</t>
  </si>
  <si>
    <t>Hotel</t>
  </si>
  <si>
    <t>Commercial Rent</t>
  </si>
  <si>
    <t>Real Property Transfer</t>
  </si>
  <si>
    <t>Cigarette</t>
  </si>
  <si>
    <t>Others</t>
  </si>
  <si>
    <t>Audit</t>
  </si>
  <si>
    <t>STAR</t>
  </si>
  <si>
    <t>TAX AND AUDIT REVENUE TOTAL</t>
  </si>
  <si>
    <t>Charges for Services</t>
  </si>
  <si>
    <t>Unincorporated Business Inc Tax</t>
  </si>
  <si>
    <t>Conveyance Of Real Property Tax</t>
  </si>
  <si>
    <t>Real Property Tax 1st Quart</t>
  </si>
  <si>
    <t>Real Property Tax 2nd Quart</t>
  </si>
  <si>
    <t>Real Property Tax 3rd Quart</t>
  </si>
  <si>
    <t>Real Property Tax 4th Quart</t>
  </si>
  <si>
    <t>Tax On Commercial Rents - Occup</t>
  </si>
  <si>
    <t>Interest Income Charges Subtotal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</si>
</sst>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 style="thick"/>
      <bottom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9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0" fontId="4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1" fontId="1" fillId="0" borderId="0" xfId="20" applyNumberFormat="1">
      <alignment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/>
    <xf numFmtId="0" fontId="6" fillId="0" borderId="0" xfId="0" applyFont="1" applyFill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top"/>
    </xf>
    <xf numFmtId="0" fontId="8" fillId="0" borderId="2" xfId="0" applyFont="1" applyBorder="1"/>
    <xf numFmtId="0" fontId="8" fillId="0" borderId="0" xfId="0" applyFont="1" applyBorder="1"/>
    <xf numFmtId="0" fontId="8" fillId="0" borderId="0" xfId="0" applyNumberFormat="1" applyFont="1" applyFill="1" applyAlignment="1">
      <alignment horizontal="left" vertical="center"/>
    </xf>
    <xf numFmtId="0" fontId="8" fillId="0" borderId="0" xfId="0" applyFont="1"/>
    <xf numFmtId="0" fontId="6" fillId="0" borderId="0" xfId="20" applyFont="1">
      <alignment/>
      <protection/>
    </xf>
    <xf numFmtId="0" fontId="10" fillId="0" borderId="0" xfId="20" applyFont="1">
      <alignment/>
      <protection/>
    </xf>
    <xf numFmtId="164" fontId="6" fillId="0" borderId="0" xfId="18" applyNumberFormat="1" applyFont="1"/>
    <xf numFmtId="164" fontId="10" fillId="0" borderId="0" xfId="18" applyNumberFormat="1" applyFont="1"/>
    <xf numFmtId="164" fontId="10" fillId="0" borderId="3" xfId="18" applyNumberFormat="1" applyFont="1" applyBorder="1"/>
    <xf numFmtId="0" fontId="10" fillId="0" borderId="3" xfId="20" applyFont="1" applyBorder="1">
      <alignment/>
      <protection/>
    </xf>
    <xf numFmtId="0" fontId="6" fillId="0" borderId="2" xfId="20" applyFont="1" applyBorder="1">
      <alignment/>
      <protection/>
    </xf>
    <xf numFmtId="0" fontId="10" fillId="0" borderId="2" xfId="20" applyFont="1" applyBorder="1">
      <alignment/>
      <protection/>
    </xf>
    <xf numFmtId="5" fontId="10" fillId="0" borderId="0" xfId="18" applyNumberFormat="1" applyFont="1"/>
    <xf numFmtId="5" fontId="10" fillId="0" borderId="3" xfId="18" applyNumberFormat="1" applyFont="1" applyBorder="1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5" fontId="0" fillId="0" borderId="0" xfId="0" applyNumberFormat="1"/>
    <xf numFmtId="37" fontId="0" fillId="0" borderId="0" xfId="0" applyNumberFormat="1"/>
    <xf numFmtId="37" fontId="0" fillId="0" borderId="4" xfId="0" applyNumberFormat="1" applyBorder="1"/>
    <xf numFmtId="0" fontId="2" fillId="0" borderId="5" xfId="0" applyFont="1" applyBorder="1"/>
    <xf numFmtId="5" fontId="2" fillId="0" borderId="0" xfId="0" applyNumberFormat="1" applyFont="1"/>
    <xf numFmtId="0" fontId="0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Fill="1">
      <alignment/>
      <protection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" fontId="2" fillId="0" borderId="5" xfId="0" applyNumberFormat="1" applyFont="1" applyBorder="1"/>
    <xf numFmtId="0" fontId="9" fillId="0" borderId="0" xfId="20" applyFont="1" applyAlignment="1">
      <alignment horizontal="left"/>
      <protection/>
    </xf>
    <xf numFmtId="164" fontId="9" fillId="0" borderId="0" xfId="18" applyNumberFormat="1" applyFont="1" applyAlignment="1">
      <alignment horizontal="right"/>
    </xf>
    <xf numFmtId="5" fontId="6" fillId="0" borderId="2" xfId="18" applyNumberFormat="1" applyFont="1" applyBorder="1"/>
    <xf numFmtId="5" fontId="6" fillId="0" borderId="0" xfId="18" applyNumberFormat="1" applyFont="1"/>
    <xf numFmtId="0" fontId="11" fillId="0" borderId="0" xfId="0" applyFont="1" applyAlignment="1">
      <alignment/>
    </xf>
    <xf numFmtId="37" fontId="0" fillId="0" borderId="0" xfId="0" applyNumberForma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 topLeftCell="A1">
      <selection activeCell="A22" sqref="A22"/>
    </sheetView>
  </sheetViews>
  <sheetFormatPr defaultColWidth="9.140625" defaultRowHeight="15"/>
  <cols>
    <col min="1" max="1" width="86.00390625" style="1" bestFit="1" customWidth="1"/>
    <col min="2" max="2" width="9.140625" style="1" customWidth="1"/>
    <col min="3" max="3" width="28.00390625" style="1" customWidth="1"/>
    <col min="4" max="4" width="9.140625" style="1" customWidth="1"/>
    <col min="5" max="6" width="41.140625" style="1" customWidth="1"/>
    <col min="7" max="7" width="50.8515625" style="1" customWidth="1"/>
    <col min="8" max="8" width="40.140625" style="1" customWidth="1"/>
    <col min="9" max="9" width="15.421875" style="1" customWidth="1"/>
    <col min="10" max="10" width="45.140625" style="1" customWidth="1"/>
    <col min="11" max="13" width="41.140625" style="1" customWidth="1"/>
    <col min="14" max="256" width="9.140625" style="1" customWidth="1"/>
    <col min="257" max="257" width="86.00390625" style="1" bestFit="1" customWidth="1"/>
    <col min="258" max="258" width="9.140625" style="1" customWidth="1"/>
    <col min="259" max="259" width="28.00390625" style="1" customWidth="1"/>
    <col min="260" max="260" width="9.140625" style="1" customWidth="1"/>
    <col min="261" max="262" width="41.140625" style="1" customWidth="1"/>
    <col min="263" max="263" width="50.8515625" style="1" customWidth="1"/>
    <col min="264" max="264" width="40.140625" style="1" customWidth="1"/>
    <col min="265" max="265" width="15.421875" style="1" customWidth="1"/>
    <col min="266" max="266" width="45.140625" style="1" customWidth="1"/>
    <col min="267" max="269" width="41.140625" style="1" customWidth="1"/>
    <col min="270" max="512" width="9.140625" style="1" customWidth="1"/>
    <col min="513" max="513" width="86.00390625" style="1" bestFit="1" customWidth="1"/>
    <col min="514" max="514" width="9.140625" style="1" customWidth="1"/>
    <col min="515" max="515" width="28.00390625" style="1" customWidth="1"/>
    <col min="516" max="516" width="9.140625" style="1" customWidth="1"/>
    <col min="517" max="518" width="41.140625" style="1" customWidth="1"/>
    <col min="519" max="519" width="50.8515625" style="1" customWidth="1"/>
    <col min="520" max="520" width="40.140625" style="1" customWidth="1"/>
    <col min="521" max="521" width="15.421875" style="1" customWidth="1"/>
    <col min="522" max="522" width="45.140625" style="1" customWidth="1"/>
    <col min="523" max="525" width="41.140625" style="1" customWidth="1"/>
    <col min="526" max="768" width="9.140625" style="1" customWidth="1"/>
    <col min="769" max="769" width="86.00390625" style="1" bestFit="1" customWidth="1"/>
    <col min="770" max="770" width="9.140625" style="1" customWidth="1"/>
    <col min="771" max="771" width="28.00390625" style="1" customWidth="1"/>
    <col min="772" max="772" width="9.140625" style="1" customWidth="1"/>
    <col min="773" max="774" width="41.140625" style="1" customWidth="1"/>
    <col min="775" max="775" width="50.8515625" style="1" customWidth="1"/>
    <col min="776" max="776" width="40.140625" style="1" customWidth="1"/>
    <col min="777" max="777" width="15.421875" style="1" customWidth="1"/>
    <col min="778" max="778" width="45.140625" style="1" customWidth="1"/>
    <col min="779" max="781" width="41.140625" style="1" customWidth="1"/>
    <col min="782" max="1024" width="9.140625" style="1" customWidth="1"/>
    <col min="1025" max="1025" width="86.00390625" style="1" bestFit="1" customWidth="1"/>
    <col min="1026" max="1026" width="9.140625" style="1" customWidth="1"/>
    <col min="1027" max="1027" width="28.00390625" style="1" customWidth="1"/>
    <col min="1028" max="1028" width="9.140625" style="1" customWidth="1"/>
    <col min="1029" max="1030" width="41.140625" style="1" customWidth="1"/>
    <col min="1031" max="1031" width="50.8515625" style="1" customWidth="1"/>
    <col min="1032" max="1032" width="40.140625" style="1" customWidth="1"/>
    <col min="1033" max="1033" width="15.421875" style="1" customWidth="1"/>
    <col min="1034" max="1034" width="45.140625" style="1" customWidth="1"/>
    <col min="1035" max="1037" width="41.140625" style="1" customWidth="1"/>
    <col min="1038" max="1280" width="9.140625" style="1" customWidth="1"/>
    <col min="1281" max="1281" width="86.00390625" style="1" bestFit="1" customWidth="1"/>
    <col min="1282" max="1282" width="9.140625" style="1" customWidth="1"/>
    <col min="1283" max="1283" width="28.00390625" style="1" customWidth="1"/>
    <col min="1284" max="1284" width="9.140625" style="1" customWidth="1"/>
    <col min="1285" max="1286" width="41.140625" style="1" customWidth="1"/>
    <col min="1287" max="1287" width="50.8515625" style="1" customWidth="1"/>
    <col min="1288" max="1288" width="40.140625" style="1" customWidth="1"/>
    <col min="1289" max="1289" width="15.421875" style="1" customWidth="1"/>
    <col min="1290" max="1290" width="45.140625" style="1" customWidth="1"/>
    <col min="1291" max="1293" width="41.140625" style="1" customWidth="1"/>
    <col min="1294" max="1536" width="9.140625" style="1" customWidth="1"/>
    <col min="1537" max="1537" width="86.00390625" style="1" bestFit="1" customWidth="1"/>
    <col min="1538" max="1538" width="9.140625" style="1" customWidth="1"/>
    <col min="1539" max="1539" width="28.00390625" style="1" customWidth="1"/>
    <col min="1540" max="1540" width="9.140625" style="1" customWidth="1"/>
    <col min="1541" max="1542" width="41.140625" style="1" customWidth="1"/>
    <col min="1543" max="1543" width="50.8515625" style="1" customWidth="1"/>
    <col min="1544" max="1544" width="40.140625" style="1" customWidth="1"/>
    <col min="1545" max="1545" width="15.421875" style="1" customWidth="1"/>
    <col min="1546" max="1546" width="45.140625" style="1" customWidth="1"/>
    <col min="1547" max="1549" width="41.140625" style="1" customWidth="1"/>
    <col min="1550" max="1792" width="9.140625" style="1" customWidth="1"/>
    <col min="1793" max="1793" width="86.00390625" style="1" bestFit="1" customWidth="1"/>
    <col min="1794" max="1794" width="9.140625" style="1" customWidth="1"/>
    <col min="1795" max="1795" width="28.00390625" style="1" customWidth="1"/>
    <col min="1796" max="1796" width="9.140625" style="1" customWidth="1"/>
    <col min="1797" max="1798" width="41.140625" style="1" customWidth="1"/>
    <col min="1799" max="1799" width="50.8515625" style="1" customWidth="1"/>
    <col min="1800" max="1800" width="40.140625" style="1" customWidth="1"/>
    <col min="1801" max="1801" width="15.421875" style="1" customWidth="1"/>
    <col min="1802" max="1802" width="45.140625" style="1" customWidth="1"/>
    <col min="1803" max="1805" width="41.140625" style="1" customWidth="1"/>
    <col min="1806" max="2048" width="9.140625" style="1" customWidth="1"/>
    <col min="2049" max="2049" width="86.00390625" style="1" bestFit="1" customWidth="1"/>
    <col min="2050" max="2050" width="9.140625" style="1" customWidth="1"/>
    <col min="2051" max="2051" width="28.00390625" style="1" customWidth="1"/>
    <col min="2052" max="2052" width="9.140625" style="1" customWidth="1"/>
    <col min="2053" max="2054" width="41.140625" style="1" customWidth="1"/>
    <col min="2055" max="2055" width="50.8515625" style="1" customWidth="1"/>
    <col min="2056" max="2056" width="40.140625" style="1" customWidth="1"/>
    <col min="2057" max="2057" width="15.421875" style="1" customWidth="1"/>
    <col min="2058" max="2058" width="45.140625" style="1" customWidth="1"/>
    <col min="2059" max="2061" width="41.140625" style="1" customWidth="1"/>
    <col min="2062" max="2304" width="9.140625" style="1" customWidth="1"/>
    <col min="2305" max="2305" width="86.00390625" style="1" bestFit="1" customWidth="1"/>
    <col min="2306" max="2306" width="9.140625" style="1" customWidth="1"/>
    <col min="2307" max="2307" width="28.00390625" style="1" customWidth="1"/>
    <col min="2308" max="2308" width="9.140625" style="1" customWidth="1"/>
    <col min="2309" max="2310" width="41.140625" style="1" customWidth="1"/>
    <col min="2311" max="2311" width="50.8515625" style="1" customWidth="1"/>
    <col min="2312" max="2312" width="40.140625" style="1" customWidth="1"/>
    <col min="2313" max="2313" width="15.421875" style="1" customWidth="1"/>
    <col min="2314" max="2314" width="45.140625" style="1" customWidth="1"/>
    <col min="2315" max="2317" width="41.140625" style="1" customWidth="1"/>
    <col min="2318" max="2560" width="9.140625" style="1" customWidth="1"/>
    <col min="2561" max="2561" width="86.00390625" style="1" bestFit="1" customWidth="1"/>
    <col min="2562" max="2562" width="9.140625" style="1" customWidth="1"/>
    <col min="2563" max="2563" width="28.00390625" style="1" customWidth="1"/>
    <col min="2564" max="2564" width="9.140625" style="1" customWidth="1"/>
    <col min="2565" max="2566" width="41.140625" style="1" customWidth="1"/>
    <col min="2567" max="2567" width="50.8515625" style="1" customWidth="1"/>
    <col min="2568" max="2568" width="40.140625" style="1" customWidth="1"/>
    <col min="2569" max="2569" width="15.421875" style="1" customWidth="1"/>
    <col min="2570" max="2570" width="45.140625" style="1" customWidth="1"/>
    <col min="2571" max="2573" width="41.140625" style="1" customWidth="1"/>
    <col min="2574" max="2816" width="9.140625" style="1" customWidth="1"/>
    <col min="2817" max="2817" width="86.00390625" style="1" bestFit="1" customWidth="1"/>
    <col min="2818" max="2818" width="9.140625" style="1" customWidth="1"/>
    <col min="2819" max="2819" width="28.00390625" style="1" customWidth="1"/>
    <col min="2820" max="2820" width="9.140625" style="1" customWidth="1"/>
    <col min="2821" max="2822" width="41.140625" style="1" customWidth="1"/>
    <col min="2823" max="2823" width="50.8515625" style="1" customWidth="1"/>
    <col min="2824" max="2824" width="40.140625" style="1" customWidth="1"/>
    <col min="2825" max="2825" width="15.421875" style="1" customWidth="1"/>
    <col min="2826" max="2826" width="45.140625" style="1" customWidth="1"/>
    <col min="2827" max="2829" width="41.140625" style="1" customWidth="1"/>
    <col min="2830" max="3072" width="9.140625" style="1" customWidth="1"/>
    <col min="3073" max="3073" width="86.00390625" style="1" bestFit="1" customWidth="1"/>
    <col min="3074" max="3074" width="9.140625" style="1" customWidth="1"/>
    <col min="3075" max="3075" width="28.00390625" style="1" customWidth="1"/>
    <col min="3076" max="3076" width="9.140625" style="1" customWidth="1"/>
    <col min="3077" max="3078" width="41.140625" style="1" customWidth="1"/>
    <col min="3079" max="3079" width="50.8515625" style="1" customWidth="1"/>
    <col min="3080" max="3080" width="40.140625" style="1" customWidth="1"/>
    <col min="3081" max="3081" width="15.421875" style="1" customWidth="1"/>
    <col min="3082" max="3082" width="45.140625" style="1" customWidth="1"/>
    <col min="3083" max="3085" width="41.140625" style="1" customWidth="1"/>
    <col min="3086" max="3328" width="9.140625" style="1" customWidth="1"/>
    <col min="3329" max="3329" width="86.00390625" style="1" bestFit="1" customWidth="1"/>
    <col min="3330" max="3330" width="9.140625" style="1" customWidth="1"/>
    <col min="3331" max="3331" width="28.00390625" style="1" customWidth="1"/>
    <col min="3332" max="3332" width="9.140625" style="1" customWidth="1"/>
    <col min="3333" max="3334" width="41.140625" style="1" customWidth="1"/>
    <col min="3335" max="3335" width="50.8515625" style="1" customWidth="1"/>
    <col min="3336" max="3336" width="40.140625" style="1" customWidth="1"/>
    <col min="3337" max="3337" width="15.421875" style="1" customWidth="1"/>
    <col min="3338" max="3338" width="45.140625" style="1" customWidth="1"/>
    <col min="3339" max="3341" width="41.140625" style="1" customWidth="1"/>
    <col min="3342" max="3584" width="9.140625" style="1" customWidth="1"/>
    <col min="3585" max="3585" width="86.00390625" style="1" bestFit="1" customWidth="1"/>
    <col min="3586" max="3586" width="9.140625" style="1" customWidth="1"/>
    <col min="3587" max="3587" width="28.00390625" style="1" customWidth="1"/>
    <col min="3588" max="3588" width="9.140625" style="1" customWidth="1"/>
    <col min="3589" max="3590" width="41.140625" style="1" customWidth="1"/>
    <col min="3591" max="3591" width="50.8515625" style="1" customWidth="1"/>
    <col min="3592" max="3592" width="40.140625" style="1" customWidth="1"/>
    <col min="3593" max="3593" width="15.421875" style="1" customWidth="1"/>
    <col min="3594" max="3594" width="45.140625" style="1" customWidth="1"/>
    <col min="3595" max="3597" width="41.140625" style="1" customWidth="1"/>
    <col min="3598" max="3840" width="9.140625" style="1" customWidth="1"/>
    <col min="3841" max="3841" width="86.00390625" style="1" bestFit="1" customWidth="1"/>
    <col min="3842" max="3842" width="9.140625" style="1" customWidth="1"/>
    <col min="3843" max="3843" width="28.00390625" style="1" customWidth="1"/>
    <col min="3844" max="3844" width="9.140625" style="1" customWidth="1"/>
    <col min="3845" max="3846" width="41.140625" style="1" customWidth="1"/>
    <col min="3847" max="3847" width="50.8515625" style="1" customWidth="1"/>
    <col min="3848" max="3848" width="40.140625" style="1" customWidth="1"/>
    <col min="3849" max="3849" width="15.421875" style="1" customWidth="1"/>
    <col min="3850" max="3850" width="45.140625" style="1" customWidth="1"/>
    <col min="3851" max="3853" width="41.140625" style="1" customWidth="1"/>
    <col min="3854" max="4096" width="9.140625" style="1" customWidth="1"/>
    <col min="4097" max="4097" width="86.00390625" style="1" bestFit="1" customWidth="1"/>
    <col min="4098" max="4098" width="9.140625" style="1" customWidth="1"/>
    <col min="4099" max="4099" width="28.00390625" style="1" customWidth="1"/>
    <col min="4100" max="4100" width="9.140625" style="1" customWidth="1"/>
    <col min="4101" max="4102" width="41.140625" style="1" customWidth="1"/>
    <col min="4103" max="4103" width="50.8515625" style="1" customWidth="1"/>
    <col min="4104" max="4104" width="40.140625" style="1" customWidth="1"/>
    <col min="4105" max="4105" width="15.421875" style="1" customWidth="1"/>
    <col min="4106" max="4106" width="45.140625" style="1" customWidth="1"/>
    <col min="4107" max="4109" width="41.140625" style="1" customWidth="1"/>
    <col min="4110" max="4352" width="9.140625" style="1" customWidth="1"/>
    <col min="4353" max="4353" width="86.00390625" style="1" bestFit="1" customWidth="1"/>
    <col min="4354" max="4354" width="9.140625" style="1" customWidth="1"/>
    <col min="4355" max="4355" width="28.00390625" style="1" customWidth="1"/>
    <col min="4356" max="4356" width="9.140625" style="1" customWidth="1"/>
    <col min="4357" max="4358" width="41.140625" style="1" customWidth="1"/>
    <col min="4359" max="4359" width="50.8515625" style="1" customWidth="1"/>
    <col min="4360" max="4360" width="40.140625" style="1" customWidth="1"/>
    <col min="4361" max="4361" width="15.421875" style="1" customWidth="1"/>
    <col min="4362" max="4362" width="45.140625" style="1" customWidth="1"/>
    <col min="4363" max="4365" width="41.140625" style="1" customWidth="1"/>
    <col min="4366" max="4608" width="9.140625" style="1" customWidth="1"/>
    <col min="4609" max="4609" width="86.00390625" style="1" bestFit="1" customWidth="1"/>
    <col min="4610" max="4610" width="9.140625" style="1" customWidth="1"/>
    <col min="4611" max="4611" width="28.00390625" style="1" customWidth="1"/>
    <col min="4612" max="4612" width="9.140625" style="1" customWidth="1"/>
    <col min="4613" max="4614" width="41.140625" style="1" customWidth="1"/>
    <col min="4615" max="4615" width="50.8515625" style="1" customWidth="1"/>
    <col min="4616" max="4616" width="40.140625" style="1" customWidth="1"/>
    <col min="4617" max="4617" width="15.421875" style="1" customWidth="1"/>
    <col min="4618" max="4618" width="45.140625" style="1" customWidth="1"/>
    <col min="4619" max="4621" width="41.140625" style="1" customWidth="1"/>
    <col min="4622" max="4864" width="9.140625" style="1" customWidth="1"/>
    <col min="4865" max="4865" width="86.00390625" style="1" bestFit="1" customWidth="1"/>
    <col min="4866" max="4866" width="9.140625" style="1" customWidth="1"/>
    <col min="4867" max="4867" width="28.00390625" style="1" customWidth="1"/>
    <col min="4868" max="4868" width="9.140625" style="1" customWidth="1"/>
    <col min="4869" max="4870" width="41.140625" style="1" customWidth="1"/>
    <col min="4871" max="4871" width="50.8515625" style="1" customWidth="1"/>
    <col min="4872" max="4872" width="40.140625" style="1" customWidth="1"/>
    <col min="4873" max="4873" width="15.421875" style="1" customWidth="1"/>
    <col min="4874" max="4874" width="45.140625" style="1" customWidth="1"/>
    <col min="4875" max="4877" width="41.140625" style="1" customWidth="1"/>
    <col min="4878" max="5120" width="9.140625" style="1" customWidth="1"/>
    <col min="5121" max="5121" width="86.00390625" style="1" bestFit="1" customWidth="1"/>
    <col min="5122" max="5122" width="9.140625" style="1" customWidth="1"/>
    <col min="5123" max="5123" width="28.00390625" style="1" customWidth="1"/>
    <col min="5124" max="5124" width="9.140625" style="1" customWidth="1"/>
    <col min="5125" max="5126" width="41.140625" style="1" customWidth="1"/>
    <col min="5127" max="5127" width="50.8515625" style="1" customWidth="1"/>
    <col min="5128" max="5128" width="40.140625" style="1" customWidth="1"/>
    <col min="5129" max="5129" width="15.421875" style="1" customWidth="1"/>
    <col min="5130" max="5130" width="45.140625" style="1" customWidth="1"/>
    <col min="5131" max="5133" width="41.140625" style="1" customWidth="1"/>
    <col min="5134" max="5376" width="9.140625" style="1" customWidth="1"/>
    <col min="5377" max="5377" width="86.00390625" style="1" bestFit="1" customWidth="1"/>
    <col min="5378" max="5378" width="9.140625" style="1" customWidth="1"/>
    <col min="5379" max="5379" width="28.00390625" style="1" customWidth="1"/>
    <col min="5380" max="5380" width="9.140625" style="1" customWidth="1"/>
    <col min="5381" max="5382" width="41.140625" style="1" customWidth="1"/>
    <col min="5383" max="5383" width="50.8515625" style="1" customWidth="1"/>
    <col min="5384" max="5384" width="40.140625" style="1" customWidth="1"/>
    <col min="5385" max="5385" width="15.421875" style="1" customWidth="1"/>
    <col min="5386" max="5386" width="45.140625" style="1" customWidth="1"/>
    <col min="5387" max="5389" width="41.140625" style="1" customWidth="1"/>
    <col min="5390" max="5632" width="9.140625" style="1" customWidth="1"/>
    <col min="5633" max="5633" width="86.00390625" style="1" bestFit="1" customWidth="1"/>
    <col min="5634" max="5634" width="9.140625" style="1" customWidth="1"/>
    <col min="5635" max="5635" width="28.00390625" style="1" customWidth="1"/>
    <col min="5636" max="5636" width="9.140625" style="1" customWidth="1"/>
    <col min="5637" max="5638" width="41.140625" style="1" customWidth="1"/>
    <col min="5639" max="5639" width="50.8515625" style="1" customWidth="1"/>
    <col min="5640" max="5640" width="40.140625" style="1" customWidth="1"/>
    <col min="5641" max="5641" width="15.421875" style="1" customWidth="1"/>
    <col min="5642" max="5642" width="45.140625" style="1" customWidth="1"/>
    <col min="5643" max="5645" width="41.140625" style="1" customWidth="1"/>
    <col min="5646" max="5888" width="9.140625" style="1" customWidth="1"/>
    <col min="5889" max="5889" width="86.00390625" style="1" bestFit="1" customWidth="1"/>
    <col min="5890" max="5890" width="9.140625" style="1" customWidth="1"/>
    <col min="5891" max="5891" width="28.00390625" style="1" customWidth="1"/>
    <col min="5892" max="5892" width="9.140625" style="1" customWidth="1"/>
    <col min="5893" max="5894" width="41.140625" style="1" customWidth="1"/>
    <col min="5895" max="5895" width="50.8515625" style="1" customWidth="1"/>
    <col min="5896" max="5896" width="40.140625" style="1" customWidth="1"/>
    <col min="5897" max="5897" width="15.421875" style="1" customWidth="1"/>
    <col min="5898" max="5898" width="45.140625" style="1" customWidth="1"/>
    <col min="5899" max="5901" width="41.140625" style="1" customWidth="1"/>
    <col min="5902" max="6144" width="9.140625" style="1" customWidth="1"/>
    <col min="6145" max="6145" width="86.00390625" style="1" bestFit="1" customWidth="1"/>
    <col min="6146" max="6146" width="9.140625" style="1" customWidth="1"/>
    <col min="6147" max="6147" width="28.00390625" style="1" customWidth="1"/>
    <col min="6148" max="6148" width="9.140625" style="1" customWidth="1"/>
    <col min="6149" max="6150" width="41.140625" style="1" customWidth="1"/>
    <col min="6151" max="6151" width="50.8515625" style="1" customWidth="1"/>
    <col min="6152" max="6152" width="40.140625" style="1" customWidth="1"/>
    <col min="6153" max="6153" width="15.421875" style="1" customWidth="1"/>
    <col min="6154" max="6154" width="45.140625" style="1" customWidth="1"/>
    <col min="6155" max="6157" width="41.140625" style="1" customWidth="1"/>
    <col min="6158" max="6400" width="9.140625" style="1" customWidth="1"/>
    <col min="6401" max="6401" width="86.00390625" style="1" bestFit="1" customWidth="1"/>
    <col min="6402" max="6402" width="9.140625" style="1" customWidth="1"/>
    <col min="6403" max="6403" width="28.00390625" style="1" customWidth="1"/>
    <col min="6404" max="6404" width="9.140625" style="1" customWidth="1"/>
    <col min="6405" max="6406" width="41.140625" style="1" customWidth="1"/>
    <col min="6407" max="6407" width="50.8515625" style="1" customWidth="1"/>
    <col min="6408" max="6408" width="40.140625" style="1" customWidth="1"/>
    <col min="6409" max="6409" width="15.421875" style="1" customWidth="1"/>
    <col min="6410" max="6410" width="45.140625" style="1" customWidth="1"/>
    <col min="6411" max="6413" width="41.140625" style="1" customWidth="1"/>
    <col min="6414" max="6656" width="9.140625" style="1" customWidth="1"/>
    <col min="6657" max="6657" width="86.00390625" style="1" bestFit="1" customWidth="1"/>
    <col min="6658" max="6658" width="9.140625" style="1" customWidth="1"/>
    <col min="6659" max="6659" width="28.00390625" style="1" customWidth="1"/>
    <col min="6660" max="6660" width="9.140625" style="1" customWidth="1"/>
    <col min="6661" max="6662" width="41.140625" style="1" customWidth="1"/>
    <col min="6663" max="6663" width="50.8515625" style="1" customWidth="1"/>
    <col min="6664" max="6664" width="40.140625" style="1" customWidth="1"/>
    <col min="6665" max="6665" width="15.421875" style="1" customWidth="1"/>
    <col min="6666" max="6666" width="45.140625" style="1" customWidth="1"/>
    <col min="6667" max="6669" width="41.140625" style="1" customWidth="1"/>
    <col min="6670" max="6912" width="9.140625" style="1" customWidth="1"/>
    <col min="6913" max="6913" width="86.00390625" style="1" bestFit="1" customWidth="1"/>
    <col min="6914" max="6914" width="9.140625" style="1" customWidth="1"/>
    <col min="6915" max="6915" width="28.00390625" style="1" customWidth="1"/>
    <col min="6916" max="6916" width="9.140625" style="1" customWidth="1"/>
    <col min="6917" max="6918" width="41.140625" style="1" customWidth="1"/>
    <col min="6919" max="6919" width="50.8515625" style="1" customWidth="1"/>
    <col min="6920" max="6920" width="40.140625" style="1" customWidth="1"/>
    <col min="6921" max="6921" width="15.421875" style="1" customWidth="1"/>
    <col min="6922" max="6922" width="45.140625" style="1" customWidth="1"/>
    <col min="6923" max="6925" width="41.140625" style="1" customWidth="1"/>
    <col min="6926" max="7168" width="9.140625" style="1" customWidth="1"/>
    <col min="7169" max="7169" width="86.00390625" style="1" bestFit="1" customWidth="1"/>
    <col min="7170" max="7170" width="9.140625" style="1" customWidth="1"/>
    <col min="7171" max="7171" width="28.00390625" style="1" customWidth="1"/>
    <col min="7172" max="7172" width="9.140625" style="1" customWidth="1"/>
    <col min="7173" max="7174" width="41.140625" style="1" customWidth="1"/>
    <col min="7175" max="7175" width="50.8515625" style="1" customWidth="1"/>
    <col min="7176" max="7176" width="40.140625" style="1" customWidth="1"/>
    <col min="7177" max="7177" width="15.421875" style="1" customWidth="1"/>
    <col min="7178" max="7178" width="45.140625" style="1" customWidth="1"/>
    <col min="7179" max="7181" width="41.140625" style="1" customWidth="1"/>
    <col min="7182" max="7424" width="9.140625" style="1" customWidth="1"/>
    <col min="7425" max="7425" width="86.00390625" style="1" bestFit="1" customWidth="1"/>
    <col min="7426" max="7426" width="9.140625" style="1" customWidth="1"/>
    <col min="7427" max="7427" width="28.00390625" style="1" customWidth="1"/>
    <col min="7428" max="7428" width="9.140625" style="1" customWidth="1"/>
    <col min="7429" max="7430" width="41.140625" style="1" customWidth="1"/>
    <col min="7431" max="7431" width="50.8515625" style="1" customWidth="1"/>
    <col min="7432" max="7432" width="40.140625" style="1" customWidth="1"/>
    <col min="7433" max="7433" width="15.421875" style="1" customWidth="1"/>
    <col min="7434" max="7434" width="45.140625" style="1" customWidth="1"/>
    <col min="7435" max="7437" width="41.140625" style="1" customWidth="1"/>
    <col min="7438" max="7680" width="9.140625" style="1" customWidth="1"/>
    <col min="7681" max="7681" width="86.00390625" style="1" bestFit="1" customWidth="1"/>
    <col min="7682" max="7682" width="9.140625" style="1" customWidth="1"/>
    <col min="7683" max="7683" width="28.00390625" style="1" customWidth="1"/>
    <col min="7684" max="7684" width="9.140625" style="1" customWidth="1"/>
    <col min="7685" max="7686" width="41.140625" style="1" customWidth="1"/>
    <col min="7687" max="7687" width="50.8515625" style="1" customWidth="1"/>
    <col min="7688" max="7688" width="40.140625" style="1" customWidth="1"/>
    <col min="7689" max="7689" width="15.421875" style="1" customWidth="1"/>
    <col min="7690" max="7690" width="45.140625" style="1" customWidth="1"/>
    <col min="7691" max="7693" width="41.140625" style="1" customWidth="1"/>
    <col min="7694" max="7936" width="9.140625" style="1" customWidth="1"/>
    <col min="7937" max="7937" width="86.00390625" style="1" bestFit="1" customWidth="1"/>
    <col min="7938" max="7938" width="9.140625" style="1" customWidth="1"/>
    <col min="7939" max="7939" width="28.00390625" style="1" customWidth="1"/>
    <col min="7940" max="7940" width="9.140625" style="1" customWidth="1"/>
    <col min="7941" max="7942" width="41.140625" style="1" customWidth="1"/>
    <col min="7943" max="7943" width="50.8515625" style="1" customWidth="1"/>
    <col min="7944" max="7944" width="40.140625" style="1" customWidth="1"/>
    <col min="7945" max="7945" width="15.421875" style="1" customWidth="1"/>
    <col min="7946" max="7946" width="45.140625" style="1" customWidth="1"/>
    <col min="7947" max="7949" width="41.140625" style="1" customWidth="1"/>
    <col min="7950" max="8192" width="9.140625" style="1" customWidth="1"/>
    <col min="8193" max="8193" width="86.00390625" style="1" bestFit="1" customWidth="1"/>
    <col min="8194" max="8194" width="9.140625" style="1" customWidth="1"/>
    <col min="8195" max="8195" width="28.00390625" style="1" customWidth="1"/>
    <col min="8196" max="8196" width="9.140625" style="1" customWidth="1"/>
    <col min="8197" max="8198" width="41.140625" style="1" customWidth="1"/>
    <col min="8199" max="8199" width="50.8515625" style="1" customWidth="1"/>
    <col min="8200" max="8200" width="40.140625" style="1" customWidth="1"/>
    <col min="8201" max="8201" width="15.421875" style="1" customWidth="1"/>
    <col min="8202" max="8202" width="45.140625" style="1" customWidth="1"/>
    <col min="8203" max="8205" width="41.140625" style="1" customWidth="1"/>
    <col min="8206" max="8448" width="9.140625" style="1" customWidth="1"/>
    <col min="8449" max="8449" width="86.00390625" style="1" bestFit="1" customWidth="1"/>
    <col min="8450" max="8450" width="9.140625" style="1" customWidth="1"/>
    <col min="8451" max="8451" width="28.00390625" style="1" customWidth="1"/>
    <col min="8452" max="8452" width="9.140625" style="1" customWidth="1"/>
    <col min="8453" max="8454" width="41.140625" style="1" customWidth="1"/>
    <col min="8455" max="8455" width="50.8515625" style="1" customWidth="1"/>
    <col min="8456" max="8456" width="40.140625" style="1" customWidth="1"/>
    <col min="8457" max="8457" width="15.421875" style="1" customWidth="1"/>
    <col min="8458" max="8458" width="45.140625" style="1" customWidth="1"/>
    <col min="8459" max="8461" width="41.140625" style="1" customWidth="1"/>
    <col min="8462" max="8704" width="9.140625" style="1" customWidth="1"/>
    <col min="8705" max="8705" width="86.00390625" style="1" bestFit="1" customWidth="1"/>
    <col min="8706" max="8706" width="9.140625" style="1" customWidth="1"/>
    <col min="8707" max="8707" width="28.00390625" style="1" customWidth="1"/>
    <col min="8708" max="8708" width="9.140625" style="1" customWidth="1"/>
    <col min="8709" max="8710" width="41.140625" style="1" customWidth="1"/>
    <col min="8711" max="8711" width="50.8515625" style="1" customWidth="1"/>
    <col min="8712" max="8712" width="40.140625" style="1" customWidth="1"/>
    <col min="8713" max="8713" width="15.421875" style="1" customWidth="1"/>
    <col min="8714" max="8714" width="45.140625" style="1" customWidth="1"/>
    <col min="8715" max="8717" width="41.140625" style="1" customWidth="1"/>
    <col min="8718" max="8960" width="9.140625" style="1" customWidth="1"/>
    <col min="8961" max="8961" width="86.00390625" style="1" bestFit="1" customWidth="1"/>
    <col min="8962" max="8962" width="9.140625" style="1" customWidth="1"/>
    <col min="8963" max="8963" width="28.00390625" style="1" customWidth="1"/>
    <col min="8964" max="8964" width="9.140625" style="1" customWidth="1"/>
    <col min="8965" max="8966" width="41.140625" style="1" customWidth="1"/>
    <col min="8967" max="8967" width="50.8515625" style="1" customWidth="1"/>
    <col min="8968" max="8968" width="40.140625" style="1" customWidth="1"/>
    <col min="8969" max="8969" width="15.421875" style="1" customWidth="1"/>
    <col min="8970" max="8970" width="45.140625" style="1" customWidth="1"/>
    <col min="8971" max="8973" width="41.140625" style="1" customWidth="1"/>
    <col min="8974" max="9216" width="9.140625" style="1" customWidth="1"/>
    <col min="9217" max="9217" width="86.00390625" style="1" bestFit="1" customWidth="1"/>
    <col min="9218" max="9218" width="9.140625" style="1" customWidth="1"/>
    <col min="9219" max="9219" width="28.00390625" style="1" customWidth="1"/>
    <col min="9220" max="9220" width="9.140625" style="1" customWidth="1"/>
    <col min="9221" max="9222" width="41.140625" style="1" customWidth="1"/>
    <col min="9223" max="9223" width="50.8515625" style="1" customWidth="1"/>
    <col min="9224" max="9224" width="40.140625" style="1" customWidth="1"/>
    <col min="9225" max="9225" width="15.421875" style="1" customWidth="1"/>
    <col min="9226" max="9226" width="45.140625" style="1" customWidth="1"/>
    <col min="9227" max="9229" width="41.140625" style="1" customWidth="1"/>
    <col min="9230" max="9472" width="9.140625" style="1" customWidth="1"/>
    <col min="9473" max="9473" width="86.00390625" style="1" bestFit="1" customWidth="1"/>
    <col min="9474" max="9474" width="9.140625" style="1" customWidth="1"/>
    <col min="9475" max="9475" width="28.00390625" style="1" customWidth="1"/>
    <col min="9476" max="9476" width="9.140625" style="1" customWidth="1"/>
    <col min="9477" max="9478" width="41.140625" style="1" customWidth="1"/>
    <col min="9479" max="9479" width="50.8515625" style="1" customWidth="1"/>
    <col min="9480" max="9480" width="40.140625" style="1" customWidth="1"/>
    <col min="9481" max="9481" width="15.421875" style="1" customWidth="1"/>
    <col min="9482" max="9482" width="45.140625" style="1" customWidth="1"/>
    <col min="9483" max="9485" width="41.140625" style="1" customWidth="1"/>
    <col min="9486" max="9728" width="9.140625" style="1" customWidth="1"/>
    <col min="9729" max="9729" width="86.00390625" style="1" bestFit="1" customWidth="1"/>
    <col min="9730" max="9730" width="9.140625" style="1" customWidth="1"/>
    <col min="9731" max="9731" width="28.00390625" style="1" customWidth="1"/>
    <col min="9732" max="9732" width="9.140625" style="1" customWidth="1"/>
    <col min="9733" max="9734" width="41.140625" style="1" customWidth="1"/>
    <col min="9735" max="9735" width="50.8515625" style="1" customWidth="1"/>
    <col min="9736" max="9736" width="40.140625" style="1" customWidth="1"/>
    <col min="9737" max="9737" width="15.421875" style="1" customWidth="1"/>
    <col min="9738" max="9738" width="45.140625" style="1" customWidth="1"/>
    <col min="9739" max="9741" width="41.140625" style="1" customWidth="1"/>
    <col min="9742" max="9984" width="9.140625" style="1" customWidth="1"/>
    <col min="9985" max="9985" width="86.00390625" style="1" bestFit="1" customWidth="1"/>
    <col min="9986" max="9986" width="9.140625" style="1" customWidth="1"/>
    <col min="9987" max="9987" width="28.00390625" style="1" customWidth="1"/>
    <col min="9988" max="9988" width="9.140625" style="1" customWidth="1"/>
    <col min="9989" max="9990" width="41.140625" style="1" customWidth="1"/>
    <col min="9991" max="9991" width="50.8515625" style="1" customWidth="1"/>
    <col min="9992" max="9992" width="40.140625" style="1" customWidth="1"/>
    <col min="9993" max="9993" width="15.421875" style="1" customWidth="1"/>
    <col min="9994" max="9994" width="45.140625" style="1" customWidth="1"/>
    <col min="9995" max="9997" width="41.140625" style="1" customWidth="1"/>
    <col min="9998" max="10240" width="9.140625" style="1" customWidth="1"/>
    <col min="10241" max="10241" width="86.00390625" style="1" bestFit="1" customWidth="1"/>
    <col min="10242" max="10242" width="9.140625" style="1" customWidth="1"/>
    <col min="10243" max="10243" width="28.00390625" style="1" customWidth="1"/>
    <col min="10244" max="10244" width="9.140625" style="1" customWidth="1"/>
    <col min="10245" max="10246" width="41.140625" style="1" customWidth="1"/>
    <col min="10247" max="10247" width="50.8515625" style="1" customWidth="1"/>
    <col min="10248" max="10248" width="40.140625" style="1" customWidth="1"/>
    <col min="10249" max="10249" width="15.421875" style="1" customWidth="1"/>
    <col min="10250" max="10250" width="45.140625" style="1" customWidth="1"/>
    <col min="10251" max="10253" width="41.140625" style="1" customWidth="1"/>
    <col min="10254" max="10496" width="9.140625" style="1" customWidth="1"/>
    <col min="10497" max="10497" width="86.00390625" style="1" bestFit="1" customWidth="1"/>
    <col min="10498" max="10498" width="9.140625" style="1" customWidth="1"/>
    <col min="10499" max="10499" width="28.00390625" style="1" customWidth="1"/>
    <col min="10500" max="10500" width="9.140625" style="1" customWidth="1"/>
    <col min="10501" max="10502" width="41.140625" style="1" customWidth="1"/>
    <col min="10503" max="10503" width="50.8515625" style="1" customWidth="1"/>
    <col min="10504" max="10504" width="40.140625" style="1" customWidth="1"/>
    <col min="10505" max="10505" width="15.421875" style="1" customWidth="1"/>
    <col min="10506" max="10506" width="45.140625" style="1" customWidth="1"/>
    <col min="10507" max="10509" width="41.140625" style="1" customWidth="1"/>
    <col min="10510" max="10752" width="9.140625" style="1" customWidth="1"/>
    <col min="10753" max="10753" width="86.00390625" style="1" bestFit="1" customWidth="1"/>
    <col min="10754" max="10754" width="9.140625" style="1" customWidth="1"/>
    <col min="10755" max="10755" width="28.00390625" style="1" customWidth="1"/>
    <col min="10756" max="10756" width="9.140625" style="1" customWidth="1"/>
    <col min="10757" max="10758" width="41.140625" style="1" customWidth="1"/>
    <col min="10759" max="10759" width="50.8515625" style="1" customWidth="1"/>
    <col min="10760" max="10760" width="40.140625" style="1" customWidth="1"/>
    <col min="10761" max="10761" width="15.421875" style="1" customWidth="1"/>
    <col min="10762" max="10762" width="45.140625" style="1" customWidth="1"/>
    <col min="10763" max="10765" width="41.140625" style="1" customWidth="1"/>
    <col min="10766" max="11008" width="9.140625" style="1" customWidth="1"/>
    <col min="11009" max="11009" width="86.00390625" style="1" bestFit="1" customWidth="1"/>
    <col min="11010" max="11010" width="9.140625" style="1" customWidth="1"/>
    <col min="11011" max="11011" width="28.00390625" style="1" customWidth="1"/>
    <col min="11012" max="11012" width="9.140625" style="1" customWidth="1"/>
    <col min="11013" max="11014" width="41.140625" style="1" customWidth="1"/>
    <col min="11015" max="11015" width="50.8515625" style="1" customWidth="1"/>
    <col min="11016" max="11016" width="40.140625" style="1" customWidth="1"/>
    <col min="11017" max="11017" width="15.421875" style="1" customWidth="1"/>
    <col min="11018" max="11018" width="45.140625" style="1" customWidth="1"/>
    <col min="11019" max="11021" width="41.140625" style="1" customWidth="1"/>
    <col min="11022" max="11264" width="9.140625" style="1" customWidth="1"/>
    <col min="11265" max="11265" width="86.00390625" style="1" bestFit="1" customWidth="1"/>
    <col min="11266" max="11266" width="9.140625" style="1" customWidth="1"/>
    <col min="11267" max="11267" width="28.00390625" style="1" customWidth="1"/>
    <col min="11268" max="11268" width="9.140625" style="1" customWidth="1"/>
    <col min="11269" max="11270" width="41.140625" style="1" customWidth="1"/>
    <col min="11271" max="11271" width="50.8515625" style="1" customWidth="1"/>
    <col min="11272" max="11272" width="40.140625" style="1" customWidth="1"/>
    <col min="11273" max="11273" width="15.421875" style="1" customWidth="1"/>
    <col min="11274" max="11274" width="45.140625" style="1" customWidth="1"/>
    <col min="11275" max="11277" width="41.140625" style="1" customWidth="1"/>
    <col min="11278" max="11520" width="9.140625" style="1" customWidth="1"/>
    <col min="11521" max="11521" width="86.00390625" style="1" bestFit="1" customWidth="1"/>
    <col min="11522" max="11522" width="9.140625" style="1" customWidth="1"/>
    <col min="11523" max="11523" width="28.00390625" style="1" customWidth="1"/>
    <col min="11524" max="11524" width="9.140625" style="1" customWidth="1"/>
    <col min="11525" max="11526" width="41.140625" style="1" customWidth="1"/>
    <col min="11527" max="11527" width="50.8515625" style="1" customWidth="1"/>
    <col min="11528" max="11528" width="40.140625" style="1" customWidth="1"/>
    <col min="11529" max="11529" width="15.421875" style="1" customWidth="1"/>
    <col min="11530" max="11530" width="45.140625" style="1" customWidth="1"/>
    <col min="11531" max="11533" width="41.140625" style="1" customWidth="1"/>
    <col min="11534" max="11776" width="9.140625" style="1" customWidth="1"/>
    <col min="11777" max="11777" width="86.00390625" style="1" bestFit="1" customWidth="1"/>
    <col min="11778" max="11778" width="9.140625" style="1" customWidth="1"/>
    <col min="11779" max="11779" width="28.00390625" style="1" customWidth="1"/>
    <col min="11780" max="11780" width="9.140625" style="1" customWidth="1"/>
    <col min="11781" max="11782" width="41.140625" style="1" customWidth="1"/>
    <col min="11783" max="11783" width="50.8515625" style="1" customWidth="1"/>
    <col min="11784" max="11784" width="40.140625" style="1" customWidth="1"/>
    <col min="11785" max="11785" width="15.421875" style="1" customWidth="1"/>
    <col min="11786" max="11786" width="45.140625" style="1" customWidth="1"/>
    <col min="11787" max="11789" width="41.140625" style="1" customWidth="1"/>
    <col min="11790" max="12032" width="9.140625" style="1" customWidth="1"/>
    <col min="12033" max="12033" width="86.00390625" style="1" bestFit="1" customWidth="1"/>
    <col min="12034" max="12034" width="9.140625" style="1" customWidth="1"/>
    <col min="12035" max="12035" width="28.00390625" style="1" customWidth="1"/>
    <col min="12036" max="12036" width="9.140625" style="1" customWidth="1"/>
    <col min="12037" max="12038" width="41.140625" style="1" customWidth="1"/>
    <col min="12039" max="12039" width="50.8515625" style="1" customWidth="1"/>
    <col min="12040" max="12040" width="40.140625" style="1" customWidth="1"/>
    <col min="12041" max="12041" width="15.421875" style="1" customWidth="1"/>
    <col min="12042" max="12042" width="45.140625" style="1" customWidth="1"/>
    <col min="12043" max="12045" width="41.140625" style="1" customWidth="1"/>
    <col min="12046" max="12288" width="9.140625" style="1" customWidth="1"/>
    <col min="12289" max="12289" width="86.00390625" style="1" bestFit="1" customWidth="1"/>
    <col min="12290" max="12290" width="9.140625" style="1" customWidth="1"/>
    <col min="12291" max="12291" width="28.00390625" style="1" customWidth="1"/>
    <col min="12292" max="12292" width="9.140625" style="1" customWidth="1"/>
    <col min="12293" max="12294" width="41.140625" style="1" customWidth="1"/>
    <col min="12295" max="12295" width="50.8515625" style="1" customWidth="1"/>
    <col min="12296" max="12296" width="40.140625" style="1" customWidth="1"/>
    <col min="12297" max="12297" width="15.421875" style="1" customWidth="1"/>
    <col min="12298" max="12298" width="45.140625" style="1" customWidth="1"/>
    <col min="12299" max="12301" width="41.140625" style="1" customWidth="1"/>
    <col min="12302" max="12544" width="9.140625" style="1" customWidth="1"/>
    <col min="12545" max="12545" width="86.00390625" style="1" bestFit="1" customWidth="1"/>
    <col min="12546" max="12546" width="9.140625" style="1" customWidth="1"/>
    <col min="12547" max="12547" width="28.00390625" style="1" customWidth="1"/>
    <col min="12548" max="12548" width="9.140625" style="1" customWidth="1"/>
    <col min="12549" max="12550" width="41.140625" style="1" customWidth="1"/>
    <col min="12551" max="12551" width="50.8515625" style="1" customWidth="1"/>
    <col min="12552" max="12552" width="40.140625" style="1" customWidth="1"/>
    <col min="12553" max="12553" width="15.421875" style="1" customWidth="1"/>
    <col min="12554" max="12554" width="45.140625" style="1" customWidth="1"/>
    <col min="12555" max="12557" width="41.140625" style="1" customWidth="1"/>
    <col min="12558" max="12800" width="9.140625" style="1" customWidth="1"/>
    <col min="12801" max="12801" width="86.00390625" style="1" bestFit="1" customWidth="1"/>
    <col min="12802" max="12802" width="9.140625" style="1" customWidth="1"/>
    <col min="12803" max="12803" width="28.00390625" style="1" customWidth="1"/>
    <col min="12804" max="12804" width="9.140625" style="1" customWidth="1"/>
    <col min="12805" max="12806" width="41.140625" style="1" customWidth="1"/>
    <col min="12807" max="12807" width="50.8515625" style="1" customWidth="1"/>
    <col min="12808" max="12808" width="40.140625" style="1" customWidth="1"/>
    <col min="12809" max="12809" width="15.421875" style="1" customWidth="1"/>
    <col min="12810" max="12810" width="45.140625" style="1" customWidth="1"/>
    <col min="12811" max="12813" width="41.140625" style="1" customWidth="1"/>
    <col min="12814" max="13056" width="9.140625" style="1" customWidth="1"/>
    <col min="13057" max="13057" width="86.00390625" style="1" bestFit="1" customWidth="1"/>
    <col min="13058" max="13058" width="9.140625" style="1" customWidth="1"/>
    <col min="13059" max="13059" width="28.00390625" style="1" customWidth="1"/>
    <col min="13060" max="13060" width="9.140625" style="1" customWidth="1"/>
    <col min="13061" max="13062" width="41.140625" style="1" customWidth="1"/>
    <col min="13063" max="13063" width="50.8515625" style="1" customWidth="1"/>
    <col min="13064" max="13064" width="40.140625" style="1" customWidth="1"/>
    <col min="13065" max="13065" width="15.421875" style="1" customWidth="1"/>
    <col min="13066" max="13066" width="45.140625" style="1" customWidth="1"/>
    <col min="13067" max="13069" width="41.140625" style="1" customWidth="1"/>
    <col min="13070" max="13312" width="9.140625" style="1" customWidth="1"/>
    <col min="13313" max="13313" width="86.00390625" style="1" bestFit="1" customWidth="1"/>
    <col min="13314" max="13314" width="9.140625" style="1" customWidth="1"/>
    <col min="13315" max="13315" width="28.00390625" style="1" customWidth="1"/>
    <col min="13316" max="13316" width="9.140625" style="1" customWidth="1"/>
    <col min="13317" max="13318" width="41.140625" style="1" customWidth="1"/>
    <col min="13319" max="13319" width="50.8515625" style="1" customWidth="1"/>
    <col min="13320" max="13320" width="40.140625" style="1" customWidth="1"/>
    <col min="13321" max="13321" width="15.421875" style="1" customWidth="1"/>
    <col min="13322" max="13322" width="45.140625" style="1" customWidth="1"/>
    <col min="13323" max="13325" width="41.140625" style="1" customWidth="1"/>
    <col min="13326" max="13568" width="9.140625" style="1" customWidth="1"/>
    <col min="13569" max="13569" width="86.00390625" style="1" bestFit="1" customWidth="1"/>
    <col min="13570" max="13570" width="9.140625" style="1" customWidth="1"/>
    <col min="13571" max="13571" width="28.00390625" style="1" customWidth="1"/>
    <col min="13572" max="13572" width="9.140625" style="1" customWidth="1"/>
    <col min="13573" max="13574" width="41.140625" style="1" customWidth="1"/>
    <col min="13575" max="13575" width="50.8515625" style="1" customWidth="1"/>
    <col min="13576" max="13576" width="40.140625" style="1" customWidth="1"/>
    <col min="13577" max="13577" width="15.421875" style="1" customWidth="1"/>
    <col min="13578" max="13578" width="45.140625" style="1" customWidth="1"/>
    <col min="13579" max="13581" width="41.140625" style="1" customWidth="1"/>
    <col min="13582" max="13824" width="9.140625" style="1" customWidth="1"/>
    <col min="13825" max="13825" width="86.00390625" style="1" bestFit="1" customWidth="1"/>
    <col min="13826" max="13826" width="9.140625" style="1" customWidth="1"/>
    <col min="13827" max="13827" width="28.00390625" style="1" customWidth="1"/>
    <col min="13828" max="13828" width="9.140625" style="1" customWidth="1"/>
    <col min="13829" max="13830" width="41.140625" style="1" customWidth="1"/>
    <col min="13831" max="13831" width="50.8515625" style="1" customWidth="1"/>
    <col min="13832" max="13832" width="40.140625" style="1" customWidth="1"/>
    <col min="13833" max="13833" width="15.421875" style="1" customWidth="1"/>
    <col min="13834" max="13834" width="45.140625" style="1" customWidth="1"/>
    <col min="13835" max="13837" width="41.140625" style="1" customWidth="1"/>
    <col min="13838" max="14080" width="9.140625" style="1" customWidth="1"/>
    <col min="14081" max="14081" width="86.00390625" style="1" bestFit="1" customWidth="1"/>
    <col min="14082" max="14082" width="9.140625" style="1" customWidth="1"/>
    <col min="14083" max="14083" width="28.00390625" style="1" customWidth="1"/>
    <col min="14084" max="14084" width="9.140625" style="1" customWidth="1"/>
    <col min="14085" max="14086" width="41.140625" style="1" customWidth="1"/>
    <col min="14087" max="14087" width="50.8515625" style="1" customWidth="1"/>
    <col min="14088" max="14088" width="40.140625" style="1" customWidth="1"/>
    <col min="14089" max="14089" width="15.421875" style="1" customWidth="1"/>
    <col min="14090" max="14090" width="45.140625" style="1" customWidth="1"/>
    <col min="14091" max="14093" width="41.140625" style="1" customWidth="1"/>
    <col min="14094" max="14336" width="9.140625" style="1" customWidth="1"/>
    <col min="14337" max="14337" width="86.00390625" style="1" bestFit="1" customWidth="1"/>
    <col min="14338" max="14338" width="9.140625" style="1" customWidth="1"/>
    <col min="14339" max="14339" width="28.00390625" style="1" customWidth="1"/>
    <col min="14340" max="14340" width="9.140625" style="1" customWidth="1"/>
    <col min="14341" max="14342" width="41.140625" style="1" customWidth="1"/>
    <col min="14343" max="14343" width="50.8515625" style="1" customWidth="1"/>
    <col min="14344" max="14344" width="40.140625" style="1" customWidth="1"/>
    <col min="14345" max="14345" width="15.421875" style="1" customWidth="1"/>
    <col min="14346" max="14346" width="45.140625" style="1" customWidth="1"/>
    <col min="14347" max="14349" width="41.140625" style="1" customWidth="1"/>
    <col min="14350" max="14592" width="9.140625" style="1" customWidth="1"/>
    <col min="14593" max="14593" width="86.00390625" style="1" bestFit="1" customWidth="1"/>
    <col min="14594" max="14594" width="9.140625" style="1" customWidth="1"/>
    <col min="14595" max="14595" width="28.00390625" style="1" customWidth="1"/>
    <col min="14596" max="14596" width="9.140625" style="1" customWidth="1"/>
    <col min="14597" max="14598" width="41.140625" style="1" customWidth="1"/>
    <col min="14599" max="14599" width="50.8515625" style="1" customWidth="1"/>
    <col min="14600" max="14600" width="40.140625" style="1" customWidth="1"/>
    <col min="14601" max="14601" width="15.421875" style="1" customWidth="1"/>
    <col min="14602" max="14602" width="45.140625" style="1" customWidth="1"/>
    <col min="14603" max="14605" width="41.140625" style="1" customWidth="1"/>
    <col min="14606" max="14848" width="9.140625" style="1" customWidth="1"/>
    <col min="14849" max="14849" width="86.00390625" style="1" bestFit="1" customWidth="1"/>
    <col min="14850" max="14850" width="9.140625" style="1" customWidth="1"/>
    <col min="14851" max="14851" width="28.00390625" style="1" customWidth="1"/>
    <col min="14852" max="14852" width="9.140625" style="1" customWidth="1"/>
    <col min="14853" max="14854" width="41.140625" style="1" customWidth="1"/>
    <col min="14855" max="14855" width="50.8515625" style="1" customWidth="1"/>
    <col min="14856" max="14856" width="40.140625" style="1" customWidth="1"/>
    <col min="14857" max="14857" width="15.421875" style="1" customWidth="1"/>
    <col min="14858" max="14858" width="45.140625" style="1" customWidth="1"/>
    <col min="14859" max="14861" width="41.140625" style="1" customWidth="1"/>
    <col min="14862" max="15104" width="9.140625" style="1" customWidth="1"/>
    <col min="15105" max="15105" width="86.00390625" style="1" bestFit="1" customWidth="1"/>
    <col min="15106" max="15106" width="9.140625" style="1" customWidth="1"/>
    <col min="15107" max="15107" width="28.00390625" style="1" customWidth="1"/>
    <col min="15108" max="15108" width="9.140625" style="1" customWidth="1"/>
    <col min="15109" max="15110" width="41.140625" style="1" customWidth="1"/>
    <col min="15111" max="15111" width="50.8515625" style="1" customWidth="1"/>
    <col min="15112" max="15112" width="40.140625" style="1" customWidth="1"/>
    <col min="15113" max="15113" width="15.421875" style="1" customWidth="1"/>
    <col min="15114" max="15114" width="45.140625" style="1" customWidth="1"/>
    <col min="15115" max="15117" width="41.140625" style="1" customWidth="1"/>
    <col min="15118" max="15360" width="9.140625" style="1" customWidth="1"/>
    <col min="15361" max="15361" width="86.00390625" style="1" bestFit="1" customWidth="1"/>
    <col min="15362" max="15362" width="9.140625" style="1" customWidth="1"/>
    <col min="15363" max="15363" width="28.00390625" style="1" customWidth="1"/>
    <col min="15364" max="15364" width="9.140625" style="1" customWidth="1"/>
    <col min="15365" max="15366" width="41.140625" style="1" customWidth="1"/>
    <col min="15367" max="15367" width="50.8515625" style="1" customWidth="1"/>
    <col min="15368" max="15368" width="40.140625" style="1" customWidth="1"/>
    <col min="15369" max="15369" width="15.421875" style="1" customWidth="1"/>
    <col min="15370" max="15370" width="45.140625" style="1" customWidth="1"/>
    <col min="15371" max="15373" width="41.140625" style="1" customWidth="1"/>
    <col min="15374" max="15616" width="9.140625" style="1" customWidth="1"/>
    <col min="15617" max="15617" width="86.00390625" style="1" bestFit="1" customWidth="1"/>
    <col min="15618" max="15618" width="9.140625" style="1" customWidth="1"/>
    <col min="15619" max="15619" width="28.00390625" style="1" customWidth="1"/>
    <col min="15620" max="15620" width="9.140625" style="1" customWidth="1"/>
    <col min="15621" max="15622" width="41.140625" style="1" customWidth="1"/>
    <col min="15623" max="15623" width="50.8515625" style="1" customWidth="1"/>
    <col min="15624" max="15624" width="40.140625" style="1" customWidth="1"/>
    <col min="15625" max="15625" width="15.421875" style="1" customWidth="1"/>
    <col min="15626" max="15626" width="45.140625" style="1" customWidth="1"/>
    <col min="15627" max="15629" width="41.140625" style="1" customWidth="1"/>
    <col min="15630" max="15872" width="9.140625" style="1" customWidth="1"/>
    <col min="15873" max="15873" width="86.00390625" style="1" bestFit="1" customWidth="1"/>
    <col min="15874" max="15874" width="9.140625" style="1" customWidth="1"/>
    <col min="15875" max="15875" width="28.00390625" style="1" customWidth="1"/>
    <col min="15876" max="15876" width="9.140625" style="1" customWidth="1"/>
    <col min="15877" max="15878" width="41.140625" style="1" customWidth="1"/>
    <col min="15879" max="15879" width="50.8515625" style="1" customWidth="1"/>
    <col min="15880" max="15880" width="40.140625" style="1" customWidth="1"/>
    <col min="15881" max="15881" width="15.421875" style="1" customWidth="1"/>
    <col min="15882" max="15882" width="45.140625" style="1" customWidth="1"/>
    <col min="15883" max="15885" width="41.140625" style="1" customWidth="1"/>
    <col min="15886" max="16128" width="9.140625" style="1" customWidth="1"/>
    <col min="16129" max="16129" width="86.00390625" style="1" bestFit="1" customWidth="1"/>
    <col min="16130" max="16130" width="9.140625" style="1" customWidth="1"/>
    <col min="16131" max="16131" width="28.00390625" style="1" customWidth="1"/>
    <col min="16132" max="16132" width="9.140625" style="1" customWidth="1"/>
    <col min="16133" max="16134" width="41.140625" style="1" customWidth="1"/>
    <col min="16135" max="16135" width="50.8515625" style="1" customWidth="1"/>
    <col min="16136" max="16136" width="40.140625" style="1" customWidth="1"/>
    <col min="16137" max="16137" width="15.421875" style="1" customWidth="1"/>
    <col min="16138" max="16138" width="45.140625" style="1" customWidth="1"/>
    <col min="16139" max="16141" width="41.140625" style="1" customWidth="1"/>
    <col min="16142" max="16384" width="9.140625" style="1" customWidth="1"/>
  </cols>
  <sheetData>
    <row r="1" ht="15">
      <c r="A1" s="1" t="s">
        <v>43</v>
      </c>
    </row>
    <row r="2" ht="15">
      <c r="A2" s="1" t="s">
        <v>0</v>
      </c>
    </row>
    <row r="3" spans="1:13" ht="15">
      <c r="A3" s="1" t="s">
        <v>2</v>
      </c>
      <c r="B3" s="1" t="str">
        <f aca="true" t="shared" si="0" ref="B3:B48">MID(A3,3,3)</f>
        <v>002</v>
      </c>
      <c r="C3" s="1" t="str">
        <f aca="true" t="shared" si="1" ref="C3">LEFT(G3,(LEN(G3)-LEN(M3)))</f>
        <v>Mayoralty</v>
      </c>
      <c r="D3" s="1" t="str">
        <f aca="true" t="shared" si="2" ref="D3">MID(A3,7,5)</f>
        <v>00001</v>
      </c>
      <c r="E3" s="1" t="str">
        <f aca="true" t="shared" si="3" ref="E3">MID(K3,FIND(" ",K3)+1,99)</f>
        <v>Real Prop Tax 1st Quart</v>
      </c>
      <c r="F3" s="1" t="str">
        <f aca="true" t="shared" si="4" ref="F3">LEFT(M3,(LEN(M3)-LEN(E3)))</f>
        <v xml:space="preserve"> -21,809,000 </v>
      </c>
      <c r="G3" s="1" t="str">
        <f aca="true" t="shared" si="5" ref="G3">MID(A3,13,99)</f>
        <v>Mayoralty -21,809,000 Real Prop Tax 1st Quart</v>
      </c>
      <c r="H3" s="1" t="str">
        <f aca="true" t="shared" si="6" ref="H3">MID(G3,FIND(" ",G3,1),100)</f>
        <v xml:space="preserve"> -21,809,000 Real Prop Tax 1st Quart</v>
      </c>
      <c r="I3" s="1" t="str">
        <f aca="true" t="shared" si="7" ref="I3">LEFT(H3,FIND(" ",H3,2))</f>
        <v xml:space="preserve"> -21,809,000 </v>
      </c>
      <c r="J3" s="1" t="str">
        <f aca="true" t="shared" si="8" ref="J3">MID(H3,LEN(I3),99)</f>
        <v xml:space="preserve"> Real Prop Tax 1st Quart</v>
      </c>
      <c r="K3" s="1" t="str">
        <f aca="true" t="shared" si="9" ref="K3">MID(A3,FIND(",",A3),99)</f>
        <v>,809,000 Real Prop Tax 1st Quart</v>
      </c>
      <c r="L3" s="1" t="str">
        <f aca="true" t="shared" si="10" ref="L3">MID(A3,FIND(",",A3)-5,99)</f>
        <v>y -21,809,000 Real Prop Tax 1st Quart</v>
      </c>
      <c r="M3" s="1" t="str">
        <f aca="true" t="shared" si="11" ref="M3">MID(L3,FIND(" ",L3),99)</f>
        <v xml:space="preserve"> -21,809,000 Real Prop Tax 1st Quart</v>
      </c>
    </row>
    <row r="4" spans="1:13" ht="15">
      <c r="A4" s="1" t="s">
        <v>3</v>
      </c>
      <c r="B4" s="1" t="str">
        <f t="shared" si="0"/>
        <v>002</v>
      </c>
      <c r="C4" s="1" t="str">
        <f aca="true" t="shared" si="12" ref="C4:C43">LEFT(G4,(LEN(G4)-LEN(M4)))</f>
        <v>Mayoralty</v>
      </c>
      <c r="D4" s="1" t="str">
        <f aca="true" t="shared" si="13" ref="D4:D43">MID(A4,7,5)</f>
        <v>00002</v>
      </c>
      <c r="E4" s="1" t="str">
        <f aca="true" t="shared" si="14" ref="E4:E43">MID(K4,FIND(" ",K4)+1,99)</f>
        <v>Real Prop Tax 2nd Quart</v>
      </c>
      <c r="F4" s="1" t="str">
        <f aca="true" t="shared" si="15" ref="F4:F43">LEFT(M4,(LEN(M4)-LEN(E4)))</f>
        <v xml:space="preserve"> -45,000 </v>
      </c>
      <c r="G4" s="1" t="str">
        <f aca="true" t="shared" si="16" ref="G4:G43">MID(A4,13,99)</f>
        <v>Mayoralty -45,000 Real Prop Tax 2nd Quart</v>
      </c>
      <c r="H4" s="1" t="str">
        <f aca="true" t="shared" si="17" ref="H4:H43">MID(G4,FIND(" ",G4,1),100)</f>
        <v xml:space="preserve"> -45,000 Real Prop Tax 2nd Quart</v>
      </c>
      <c r="I4" s="1" t="str">
        <f aca="true" t="shared" si="18" ref="I4:I43">LEFT(H4,FIND(" ",H4,2))</f>
        <v xml:space="preserve"> -45,000 </v>
      </c>
      <c r="J4" s="1" t="str">
        <f aca="true" t="shared" si="19" ref="J4:J43">MID(H4,LEN(I4),99)</f>
        <v xml:space="preserve"> Real Prop Tax 2nd Quart</v>
      </c>
      <c r="K4" s="1" t="str">
        <f aca="true" t="shared" si="20" ref="K4:K43">MID(A4,FIND(",",A4),99)</f>
        <v>,000 Real Prop Tax 2nd Quart</v>
      </c>
      <c r="L4" s="1" t="str">
        <f aca="true" t="shared" si="21" ref="L4:L43">MID(A4,FIND(",",A4)-5,99)</f>
        <v>y -45,000 Real Prop Tax 2nd Quart</v>
      </c>
      <c r="M4" s="1" t="str">
        <f aca="true" t="shared" si="22" ref="M4:M43">MID(L4,FIND(" ",L4),99)</f>
        <v xml:space="preserve"> -45,000 Real Prop Tax 2nd Quart</v>
      </c>
    </row>
    <row r="5" spans="1:13" ht="15">
      <c r="A5" s="1" t="s">
        <v>4</v>
      </c>
      <c r="B5" s="1" t="str">
        <f t="shared" si="0"/>
        <v>002</v>
      </c>
      <c r="C5" s="1" t="str">
        <f t="shared" si="12"/>
        <v>Mayoralty</v>
      </c>
      <c r="D5" s="1" t="str">
        <f t="shared" si="13"/>
        <v>00003</v>
      </c>
      <c r="E5" s="1" t="str">
        <f t="shared" si="14"/>
        <v>Real Prop Tax 3rd Quart</v>
      </c>
      <c r="F5" s="1" t="str">
        <f t="shared" si="15"/>
        <v xml:space="preserve"> -176,212,000 </v>
      </c>
      <c r="G5" s="1" t="str">
        <f t="shared" si="16"/>
        <v>Mayoralty -176,212,000 Real Prop Tax 3rd Quart</v>
      </c>
      <c r="H5" s="1" t="str">
        <f t="shared" si="17"/>
        <v xml:space="preserve"> -176,212,000 Real Prop Tax 3rd Quart</v>
      </c>
      <c r="I5" s="1" t="str">
        <f t="shared" si="18"/>
        <v xml:space="preserve"> -176,212,000 </v>
      </c>
      <c r="J5" s="1" t="str">
        <f t="shared" si="19"/>
        <v xml:space="preserve"> Real Prop Tax 3rd Quart</v>
      </c>
      <c r="K5" s="1" t="str">
        <f t="shared" si="20"/>
        <v>,212,000 Real Prop Tax 3rd Quart</v>
      </c>
      <c r="L5" s="1" t="str">
        <f t="shared" si="21"/>
        <v xml:space="preserve"> -176,212,000 Real Prop Tax 3rd Quart</v>
      </c>
      <c r="M5" s="1" t="str">
        <f t="shared" si="22"/>
        <v xml:space="preserve"> -176,212,000 Real Prop Tax 3rd Quart</v>
      </c>
    </row>
    <row r="6" spans="1:13" ht="15">
      <c r="A6" s="1" t="s">
        <v>5</v>
      </c>
      <c r="B6" s="1" t="str">
        <f t="shared" si="0"/>
        <v>002</v>
      </c>
      <c r="C6" s="1" t="str">
        <f t="shared" si="12"/>
        <v>Mayoralty</v>
      </c>
      <c r="D6" s="1" t="str">
        <f t="shared" si="13"/>
        <v>00004</v>
      </c>
      <c r="E6" s="1" t="str">
        <f t="shared" si="14"/>
        <v>Real Prop Tax 4th Quart</v>
      </c>
      <c r="F6" s="1" t="str">
        <f t="shared" si="15"/>
        <v xml:space="preserve"> 198,066,000 </v>
      </c>
      <c r="G6" s="1" t="str">
        <f t="shared" si="16"/>
        <v>Mayoralty 198,066,000 Real Prop Tax 4th Quart</v>
      </c>
      <c r="H6" s="1" t="str">
        <f t="shared" si="17"/>
        <v xml:space="preserve"> 198,066,000 Real Prop Tax 4th Quart</v>
      </c>
      <c r="I6" s="1" t="str">
        <f t="shared" si="18"/>
        <v xml:space="preserve"> 198,066,000 </v>
      </c>
      <c r="J6" s="1" t="str">
        <f t="shared" si="19"/>
        <v xml:space="preserve"> Real Prop Tax 4th Quart</v>
      </c>
      <c r="K6" s="1" t="str">
        <f t="shared" si="20"/>
        <v>,066,000 Real Prop Tax 4th Quart</v>
      </c>
      <c r="L6" s="1" t="str">
        <f t="shared" si="21"/>
        <v>y 198,066,000 Real Prop Tax 4th Quart</v>
      </c>
      <c r="M6" s="1" t="str">
        <f t="shared" si="22"/>
        <v xml:space="preserve"> 198,066,000 Real Prop Tax 4th Quart</v>
      </c>
    </row>
    <row r="7" spans="1:13" ht="15">
      <c r="A7" s="1" t="s">
        <v>6</v>
      </c>
      <c r="B7" s="1" t="str">
        <f t="shared" si="0"/>
        <v>002</v>
      </c>
      <c r="C7" s="1" t="str">
        <f t="shared" si="12"/>
        <v>Mayoralty</v>
      </c>
      <c r="D7" s="1" t="str">
        <f t="shared" si="13"/>
        <v>00033</v>
      </c>
      <c r="E7" s="1" t="str">
        <f t="shared" si="14"/>
        <v>Interest On Tax Receivable</v>
      </c>
      <c r="F7" s="1" t="str">
        <f t="shared" si="15"/>
        <v xml:space="preserve"> -1,000,000 </v>
      </c>
      <c r="G7" s="1" t="str">
        <f t="shared" si="16"/>
        <v>Mayoralty -1,000,000 Interest On Tax Receivable</v>
      </c>
      <c r="H7" s="1" t="str">
        <f t="shared" si="17"/>
        <v xml:space="preserve"> -1,000,000 Interest On Tax Receivable</v>
      </c>
      <c r="I7" s="1" t="str">
        <f t="shared" si="18"/>
        <v xml:space="preserve"> -1,000,000 </v>
      </c>
      <c r="J7" s="1" t="str">
        <f t="shared" si="19"/>
        <v xml:space="preserve"> Interest On Tax Receivable</v>
      </c>
      <c r="K7" s="1" t="str">
        <f t="shared" si="20"/>
        <v>,000,000 Interest On Tax Receivable</v>
      </c>
      <c r="L7" s="1" t="str">
        <f t="shared" si="21"/>
        <v>ty -1,000,000 Interest On Tax Receivable</v>
      </c>
      <c r="M7" s="1" t="str">
        <f t="shared" si="22"/>
        <v xml:space="preserve"> -1,000,000 Interest On Tax Receivable</v>
      </c>
    </row>
    <row r="8" spans="1:13" ht="15">
      <c r="A8" s="1" t="s">
        <v>7</v>
      </c>
      <c r="B8" s="1" t="str">
        <f t="shared" si="0"/>
        <v>002</v>
      </c>
      <c r="C8" s="1" t="str">
        <f t="shared" si="12"/>
        <v>Mayoralty</v>
      </c>
      <c r="D8" s="1" t="str">
        <f t="shared" si="13"/>
        <v>00050</v>
      </c>
      <c r="E8" s="1" t="str">
        <f t="shared" si="14"/>
        <v>General Sales Tax</v>
      </c>
      <c r="F8" s="1" t="str">
        <f t="shared" si="15"/>
        <v xml:space="preserve"> 19,000,000 </v>
      </c>
      <c r="G8" s="1" t="str">
        <f t="shared" si="16"/>
        <v>Mayoralty 19,000,000 General Sales Tax</v>
      </c>
      <c r="H8" s="1" t="str">
        <f t="shared" si="17"/>
        <v xml:space="preserve"> 19,000,000 General Sales Tax</v>
      </c>
      <c r="I8" s="1" t="str">
        <f t="shared" si="18"/>
        <v xml:space="preserve"> 19,000,000 </v>
      </c>
      <c r="J8" s="1" t="str">
        <f t="shared" si="19"/>
        <v xml:space="preserve"> General Sales Tax</v>
      </c>
      <c r="K8" s="1" t="str">
        <f t="shared" si="20"/>
        <v>,000,000 General Sales Tax</v>
      </c>
      <c r="L8" s="1" t="str">
        <f t="shared" si="21"/>
        <v>ty 19,000,000 General Sales Tax</v>
      </c>
      <c r="M8" s="1" t="str">
        <f t="shared" si="22"/>
        <v xml:space="preserve"> 19,000,000 General Sales Tax</v>
      </c>
    </row>
    <row r="9" spans="1:13" ht="15">
      <c r="A9" s="1" t="s">
        <v>8</v>
      </c>
      <c r="B9" s="1" t="str">
        <f t="shared" si="0"/>
        <v>002</v>
      </c>
      <c r="C9" s="1" t="str">
        <f t="shared" si="12"/>
        <v>Mayoralty</v>
      </c>
      <c r="D9" s="1" t="str">
        <f t="shared" si="13"/>
        <v>00070</v>
      </c>
      <c r="E9" s="1" t="str">
        <f t="shared" si="14"/>
        <v>Cigarette Tax</v>
      </c>
      <c r="F9" s="1" t="str">
        <f t="shared" si="15"/>
        <v xml:space="preserve"> 1,000,000 </v>
      </c>
      <c r="G9" s="1" t="str">
        <f t="shared" si="16"/>
        <v>Mayoralty 1,000,000 Cigarette Tax</v>
      </c>
      <c r="H9" s="1" t="str">
        <f t="shared" si="17"/>
        <v xml:space="preserve"> 1,000,000 Cigarette Tax</v>
      </c>
      <c r="I9" s="1" t="str">
        <f t="shared" si="18"/>
        <v xml:space="preserve"> 1,000,000 </v>
      </c>
      <c r="J9" s="1" t="str">
        <f t="shared" si="19"/>
        <v xml:space="preserve"> Cigarette Tax</v>
      </c>
      <c r="K9" s="1" t="str">
        <f t="shared" si="20"/>
        <v>,000,000 Cigarette Tax</v>
      </c>
      <c r="L9" s="1" t="str">
        <f t="shared" si="21"/>
        <v>lty 1,000,000 Cigarette Tax</v>
      </c>
      <c r="M9" s="1" t="str">
        <f t="shared" si="22"/>
        <v xml:space="preserve"> 1,000,000 Cigarette Tax</v>
      </c>
    </row>
    <row r="10" spans="1:13" ht="15">
      <c r="A10" s="1" t="s">
        <v>9</v>
      </c>
      <c r="B10" s="1" t="str">
        <f t="shared" si="0"/>
        <v>002</v>
      </c>
      <c r="C10" s="1" t="str">
        <f t="shared" si="12"/>
        <v>Mayoralty</v>
      </c>
      <c r="D10" s="1" t="str">
        <f t="shared" si="13"/>
        <v>00073</v>
      </c>
      <c r="E10" s="1" t="str">
        <f t="shared" si="14"/>
        <v>Commercial Motor Vehicle Tax</v>
      </c>
      <c r="F10" s="1" t="str">
        <f t="shared" si="15"/>
        <v xml:space="preserve"> 1,000,000 </v>
      </c>
      <c r="G10" s="1" t="str">
        <f t="shared" si="16"/>
        <v>Mayoralty 1,000,000 Commercial Motor Vehicle Tax</v>
      </c>
      <c r="H10" s="1" t="str">
        <f t="shared" si="17"/>
        <v xml:space="preserve"> 1,000,000 Commercial Motor Vehicle Tax</v>
      </c>
      <c r="I10" s="1" t="str">
        <f t="shared" si="18"/>
        <v xml:space="preserve"> 1,000,000 </v>
      </c>
      <c r="J10" s="1" t="str">
        <f t="shared" si="19"/>
        <v xml:space="preserve"> Commercial Motor Vehicle Tax</v>
      </c>
      <c r="K10" s="1" t="str">
        <f t="shared" si="20"/>
        <v>,000,000 Commercial Motor Vehicle Tax</v>
      </c>
      <c r="L10" s="1" t="str">
        <f t="shared" si="21"/>
        <v>lty 1,000,000 Commercial Motor Vehicle Tax</v>
      </c>
      <c r="M10" s="1" t="str">
        <f t="shared" si="22"/>
        <v xml:space="preserve"> 1,000,000 Commercial Motor Vehicle Tax</v>
      </c>
    </row>
    <row r="11" spans="1:13" ht="15">
      <c r="A11" s="1" t="s">
        <v>10</v>
      </c>
      <c r="B11" s="1" t="str">
        <f t="shared" si="0"/>
        <v>002</v>
      </c>
      <c r="C11" s="1" t="str">
        <f t="shared" si="12"/>
        <v>Mayoralty</v>
      </c>
      <c r="D11" s="1" t="str">
        <f t="shared" si="13"/>
        <v>00090</v>
      </c>
      <c r="E11" s="1" t="str">
        <f t="shared" si="14"/>
        <v>Personal Income Tax</v>
      </c>
      <c r="F11" s="1" t="str">
        <f t="shared" si="15"/>
        <v xml:space="preserve"> -36,000,000 </v>
      </c>
      <c r="G11" s="1" t="str">
        <f t="shared" si="16"/>
        <v>Mayoralty -36,000,000 Personal Income Tax</v>
      </c>
      <c r="H11" s="1" t="str">
        <f t="shared" si="17"/>
        <v xml:space="preserve"> -36,000,000 Personal Income Tax</v>
      </c>
      <c r="I11" s="1" t="str">
        <f t="shared" si="18"/>
        <v xml:space="preserve"> -36,000,000 </v>
      </c>
      <c r="J11" s="1" t="str">
        <f t="shared" si="19"/>
        <v xml:space="preserve"> Personal Income Tax</v>
      </c>
      <c r="K11" s="1" t="str">
        <f t="shared" si="20"/>
        <v>,000,000 Personal Income Tax</v>
      </c>
      <c r="L11" s="1" t="str">
        <f t="shared" si="21"/>
        <v>y -36,000,000 Personal Income Tax</v>
      </c>
      <c r="M11" s="1" t="str">
        <f t="shared" si="22"/>
        <v xml:space="preserve"> -36,000,000 Personal Income Tax</v>
      </c>
    </row>
    <row r="12" spans="1:13" ht="15">
      <c r="A12" s="1" t="s">
        <v>11</v>
      </c>
      <c r="B12" s="1" t="str">
        <f t="shared" si="0"/>
        <v>002</v>
      </c>
      <c r="C12" s="1" t="str">
        <f t="shared" si="12"/>
        <v>Mayoralty</v>
      </c>
      <c r="D12" s="1" t="str">
        <f t="shared" si="13"/>
        <v>00091</v>
      </c>
      <c r="E12" s="1" t="str">
        <f t="shared" si="14"/>
        <v>Refunds Of Personal Income Tax</v>
      </c>
      <c r="F12" s="1" t="str">
        <f t="shared" si="15"/>
        <v xml:space="preserve"> -5,000,000 </v>
      </c>
      <c r="G12" s="1" t="str">
        <f t="shared" si="16"/>
        <v>Mayoralty -5,000,000 Refunds Of Personal Income Tax</v>
      </c>
      <c r="H12" s="1" t="str">
        <f t="shared" si="17"/>
        <v xml:space="preserve"> -5,000,000 Refunds Of Personal Income Tax</v>
      </c>
      <c r="I12" s="1" t="str">
        <f t="shared" si="18"/>
        <v xml:space="preserve"> -5,000,000 </v>
      </c>
      <c r="J12" s="1" t="str">
        <f t="shared" si="19"/>
        <v xml:space="preserve"> Refunds Of Personal Income Tax</v>
      </c>
      <c r="K12" s="1" t="str">
        <f t="shared" si="20"/>
        <v>,000,000 Refunds Of Personal Income Tax</v>
      </c>
      <c r="L12" s="1" t="str">
        <f t="shared" si="21"/>
        <v>ty -5,000,000 Refunds Of Personal Income Tax</v>
      </c>
      <c r="M12" s="1" t="str">
        <f t="shared" si="22"/>
        <v xml:space="preserve"> -5,000,000 Refunds Of Personal Income Tax</v>
      </c>
    </row>
    <row r="13" spans="1:13" ht="15">
      <c r="A13" s="1" t="s">
        <v>12</v>
      </c>
      <c r="B13" s="1" t="str">
        <f t="shared" si="0"/>
        <v>002</v>
      </c>
      <c r="C13" s="1" t="str">
        <f t="shared" si="12"/>
        <v>Mayoralty</v>
      </c>
      <c r="D13" s="1" t="str">
        <f t="shared" si="13"/>
        <v>00093</v>
      </c>
      <c r="E13" s="1" t="str">
        <f t="shared" si="14"/>
        <v>General Corporation Tax</v>
      </c>
      <c r="F13" s="1" t="str">
        <f t="shared" si="15"/>
        <v xml:space="preserve"> -32,000,000 </v>
      </c>
      <c r="G13" s="1" t="str">
        <f t="shared" si="16"/>
        <v>Mayoralty -32,000,000 General Corporation Tax</v>
      </c>
      <c r="H13" s="1" t="str">
        <f t="shared" si="17"/>
        <v xml:space="preserve"> -32,000,000 General Corporation Tax</v>
      </c>
      <c r="I13" s="1" t="str">
        <f t="shared" si="18"/>
        <v xml:space="preserve"> -32,000,000 </v>
      </c>
      <c r="J13" s="1" t="str">
        <f t="shared" si="19"/>
        <v xml:space="preserve"> General Corporation Tax</v>
      </c>
      <c r="K13" s="1" t="str">
        <f t="shared" si="20"/>
        <v>,000,000 General Corporation Tax</v>
      </c>
      <c r="L13" s="1" t="str">
        <f t="shared" si="21"/>
        <v>y -32,000,000 General Corporation Tax</v>
      </c>
      <c r="M13" s="1" t="str">
        <f t="shared" si="22"/>
        <v xml:space="preserve"> -32,000,000 General Corporation Tax</v>
      </c>
    </row>
    <row r="14" spans="1:13" ht="15">
      <c r="A14" s="1" t="s">
        <v>13</v>
      </c>
      <c r="B14" s="1" t="str">
        <f t="shared" si="0"/>
        <v>002</v>
      </c>
      <c r="C14" s="1" t="str">
        <f t="shared" si="12"/>
        <v>Mayoralty</v>
      </c>
      <c r="D14" s="1" t="str">
        <f t="shared" si="13"/>
        <v>00094</v>
      </c>
      <c r="E14" s="1" t="str">
        <f t="shared" si="14"/>
        <v>Refunds Of General Corp Tax</v>
      </c>
      <c r="F14" s="1" t="str">
        <f t="shared" si="15"/>
        <v xml:space="preserve"> -48,000,000 </v>
      </c>
      <c r="G14" s="1" t="str">
        <f t="shared" si="16"/>
        <v>Mayoralty -48,000,000 Refunds Of General Corp Tax</v>
      </c>
      <c r="H14" s="1" t="str">
        <f t="shared" si="17"/>
        <v xml:space="preserve"> -48,000,000 Refunds Of General Corp Tax</v>
      </c>
      <c r="I14" s="1" t="str">
        <f t="shared" si="18"/>
        <v xml:space="preserve"> -48,000,000 </v>
      </c>
      <c r="J14" s="1" t="str">
        <f t="shared" si="19"/>
        <v xml:space="preserve"> Refunds Of General Corp Tax</v>
      </c>
      <c r="K14" s="1" t="str">
        <f t="shared" si="20"/>
        <v>,000,000 Refunds Of General Corp Tax</v>
      </c>
      <c r="L14" s="1" t="str">
        <f t="shared" si="21"/>
        <v>y -48,000,000 Refunds Of General Corp Tax</v>
      </c>
      <c r="M14" s="1" t="str">
        <f t="shared" si="22"/>
        <v xml:space="preserve"> -48,000,000 Refunds Of General Corp Tax</v>
      </c>
    </row>
    <row r="15" spans="1:13" ht="15">
      <c r="A15" s="1" t="s">
        <v>14</v>
      </c>
      <c r="B15" s="1" t="str">
        <f t="shared" si="0"/>
        <v>002</v>
      </c>
      <c r="C15" s="1" t="str">
        <f t="shared" si="12"/>
        <v>Mayoralty</v>
      </c>
      <c r="D15" s="1" t="str">
        <f t="shared" si="13"/>
        <v>00099</v>
      </c>
      <c r="E15" s="1" t="str">
        <f t="shared" si="14"/>
        <v>Unincorporated Business Inc Tx</v>
      </c>
      <c r="F15" s="1" t="str">
        <f t="shared" si="15"/>
        <v xml:space="preserve"> 16,000,000 </v>
      </c>
      <c r="G15" s="1" t="str">
        <f t="shared" si="16"/>
        <v>Mayoralty 16,000,000 Unincorporated Business Inc Tx</v>
      </c>
      <c r="H15" s="1" t="str">
        <f t="shared" si="17"/>
        <v xml:space="preserve"> 16,000,000 Unincorporated Business Inc Tx</v>
      </c>
      <c r="I15" s="1" t="str">
        <f t="shared" si="18"/>
        <v xml:space="preserve"> 16,000,000 </v>
      </c>
      <c r="J15" s="1" t="str">
        <f t="shared" si="19"/>
        <v xml:space="preserve"> Unincorporated Business Inc Tx</v>
      </c>
      <c r="K15" s="1" t="str">
        <f t="shared" si="20"/>
        <v>,000,000 Unincorporated Business Inc Tx</v>
      </c>
      <c r="L15" s="1" t="str">
        <f t="shared" si="21"/>
        <v>ty 16,000,000 Unincorporated Business Inc Tx</v>
      </c>
      <c r="M15" s="1" t="str">
        <f t="shared" si="22"/>
        <v xml:space="preserve"> 16,000,000 Unincorporated Business Inc Tx</v>
      </c>
    </row>
    <row r="16" spans="1:13" ht="15">
      <c r="A16" s="1" t="s">
        <v>15</v>
      </c>
      <c r="B16" s="1" t="str">
        <f t="shared" si="0"/>
        <v>002</v>
      </c>
      <c r="C16" s="1" t="str">
        <f t="shared" si="12"/>
        <v>Mayoralty</v>
      </c>
      <c r="D16" s="1" t="str">
        <f t="shared" si="13"/>
        <v>00100</v>
      </c>
      <c r="E16" s="1" t="str">
        <f t="shared" si="14"/>
        <v>Refunds Of Unicorp Busn Tax</v>
      </c>
      <c r="F16" s="1" t="str">
        <f t="shared" si="15"/>
        <v xml:space="preserve"> -9,000,000 </v>
      </c>
      <c r="G16" s="1" t="str">
        <f t="shared" si="16"/>
        <v>Mayoralty -9,000,000 Refunds Of Unicorp Busn Tax</v>
      </c>
      <c r="H16" s="1" t="str">
        <f t="shared" si="17"/>
        <v xml:space="preserve"> -9,000,000 Refunds Of Unicorp Busn Tax</v>
      </c>
      <c r="I16" s="1" t="str">
        <f t="shared" si="18"/>
        <v xml:space="preserve"> -9,000,000 </v>
      </c>
      <c r="J16" s="1" t="str">
        <f t="shared" si="19"/>
        <v xml:space="preserve"> Refunds Of Unicorp Busn Tax</v>
      </c>
      <c r="K16" s="1" t="str">
        <f t="shared" si="20"/>
        <v>,000,000 Refunds Of Unicorp Busn Tax</v>
      </c>
      <c r="L16" s="1" t="str">
        <f t="shared" si="21"/>
        <v>ty -9,000,000 Refunds Of Unicorp Busn Tax</v>
      </c>
      <c r="M16" s="1" t="str">
        <f t="shared" si="22"/>
        <v xml:space="preserve"> -9,000,000 Refunds Of Unicorp Busn Tax</v>
      </c>
    </row>
    <row r="17" spans="1:13" ht="15">
      <c r="A17" s="1" t="s">
        <v>16</v>
      </c>
      <c r="B17" s="1" t="str">
        <f t="shared" si="0"/>
        <v>002</v>
      </c>
      <c r="C17" s="1" t="str">
        <f t="shared" si="12"/>
        <v>Mayoralty</v>
      </c>
      <c r="D17" s="1" t="str">
        <f t="shared" si="13"/>
        <v>00103</v>
      </c>
      <c r="E17" s="1" t="str">
        <f t="shared" si="14"/>
        <v>Utility Tax</v>
      </c>
      <c r="F17" s="1" t="str">
        <f t="shared" si="15"/>
        <v xml:space="preserve"> -2,000,000 </v>
      </c>
      <c r="G17" s="1" t="str">
        <f t="shared" si="16"/>
        <v>Mayoralty -2,000,000 Utility Tax</v>
      </c>
      <c r="H17" s="1" t="str">
        <f t="shared" si="17"/>
        <v xml:space="preserve"> -2,000,000 Utility Tax</v>
      </c>
      <c r="I17" s="1" t="str">
        <f t="shared" si="18"/>
        <v xml:space="preserve"> -2,000,000 </v>
      </c>
      <c r="J17" s="1" t="str">
        <f t="shared" si="19"/>
        <v xml:space="preserve"> Utility Tax</v>
      </c>
      <c r="K17" s="1" t="str">
        <f t="shared" si="20"/>
        <v>,000,000 Utility Tax</v>
      </c>
      <c r="L17" s="1" t="str">
        <f t="shared" si="21"/>
        <v>ty -2,000,000 Utility Tax</v>
      </c>
      <c r="M17" s="1" t="str">
        <f t="shared" si="22"/>
        <v xml:space="preserve"> -2,000,000 Utility Tax</v>
      </c>
    </row>
    <row r="18" spans="1:13" ht="15">
      <c r="A18" s="1" t="s">
        <v>17</v>
      </c>
      <c r="B18" s="1" t="str">
        <f t="shared" si="0"/>
        <v>002</v>
      </c>
      <c r="C18" s="1" t="str">
        <f t="shared" si="12"/>
        <v>Mayoralty</v>
      </c>
      <c r="D18" s="1" t="str">
        <f t="shared" si="13"/>
        <v>00110</v>
      </c>
      <c r="E18" s="1" t="str">
        <f t="shared" si="14"/>
        <v>Payment In Lieu Of Taxes</v>
      </c>
      <c r="F18" s="1" t="str">
        <f t="shared" si="15"/>
        <v xml:space="preserve"> 7,000,000 </v>
      </c>
      <c r="G18" s="1" t="str">
        <f t="shared" si="16"/>
        <v>Mayoralty 7,000,000 Payment In Lieu Of Taxes</v>
      </c>
      <c r="H18" s="1" t="str">
        <f t="shared" si="17"/>
        <v xml:space="preserve"> 7,000,000 Payment In Lieu Of Taxes</v>
      </c>
      <c r="I18" s="1" t="str">
        <f t="shared" si="18"/>
        <v xml:space="preserve"> 7,000,000 </v>
      </c>
      <c r="J18" s="1" t="str">
        <f t="shared" si="19"/>
        <v xml:space="preserve"> Payment In Lieu Of Taxes</v>
      </c>
      <c r="K18" s="1" t="str">
        <f t="shared" si="20"/>
        <v>,000,000 Payment In Lieu Of Taxes</v>
      </c>
      <c r="L18" s="1" t="str">
        <f t="shared" si="21"/>
        <v>lty 7,000,000 Payment In Lieu Of Taxes</v>
      </c>
      <c r="M18" s="1" t="str">
        <f t="shared" si="22"/>
        <v xml:space="preserve"> 7,000,000 Payment In Lieu Of Taxes</v>
      </c>
    </row>
    <row r="19" spans="1:13" ht="15">
      <c r="A19" s="1" t="s">
        <v>18</v>
      </c>
      <c r="B19" s="1" t="str">
        <f t="shared" si="0"/>
        <v>002</v>
      </c>
      <c r="C19" s="1" t="str">
        <f t="shared" si="12"/>
        <v>Mayoralty</v>
      </c>
      <c r="D19" s="1" t="str">
        <f t="shared" si="13"/>
        <v>00112</v>
      </c>
      <c r="E19" s="1" t="str">
        <f t="shared" si="14"/>
        <v>Tax On Occupancy Of Hotel Room</v>
      </c>
      <c r="F19" s="1" t="str">
        <f t="shared" si="15"/>
        <v xml:space="preserve"> 6,000,000 </v>
      </c>
      <c r="G19" s="1" t="str">
        <f t="shared" si="16"/>
        <v>Mayoralty 6,000,000 Tax On Occupancy Of Hotel Room</v>
      </c>
      <c r="H19" s="1" t="str">
        <f t="shared" si="17"/>
        <v xml:space="preserve"> 6,000,000 Tax On Occupancy Of Hotel Room</v>
      </c>
      <c r="I19" s="1" t="str">
        <f t="shared" si="18"/>
        <v xml:space="preserve"> 6,000,000 </v>
      </c>
      <c r="J19" s="1" t="str">
        <f t="shared" si="19"/>
        <v xml:space="preserve"> Tax On Occupancy Of Hotel Room</v>
      </c>
      <c r="K19" s="1" t="str">
        <f t="shared" si="20"/>
        <v>,000,000 Tax On Occupancy Of Hotel Room</v>
      </c>
      <c r="L19" s="1" t="str">
        <f t="shared" si="21"/>
        <v>lty 6,000,000 Tax On Occupancy Of Hotel Room</v>
      </c>
      <c r="M19" s="1" t="str">
        <f t="shared" si="22"/>
        <v xml:space="preserve"> 6,000,000 Tax On Occupancy Of Hotel Room</v>
      </c>
    </row>
    <row r="20" spans="1:13" ht="15">
      <c r="A20" s="1" t="s">
        <v>19</v>
      </c>
      <c r="B20" s="1" t="str">
        <f t="shared" si="0"/>
        <v>002</v>
      </c>
      <c r="C20" s="1" t="str">
        <f t="shared" si="12"/>
        <v>Mayoralty</v>
      </c>
      <c r="D20" s="1" t="str">
        <f t="shared" si="13"/>
        <v>00113</v>
      </c>
      <c r="E20" s="1" t="str">
        <f t="shared" si="14"/>
        <v>Tx On Commercial Rents - Occup</v>
      </c>
      <c r="F20" s="1" t="str">
        <f t="shared" si="15"/>
        <v xml:space="preserve"> 3,000,000 </v>
      </c>
      <c r="G20" s="1" t="str">
        <f t="shared" si="16"/>
        <v>Mayoralty 3,000,000 Tx On Commercial Rents - Occup</v>
      </c>
      <c r="H20" s="1" t="str">
        <f t="shared" si="17"/>
        <v xml:space="preserve"> 3,000,000 Tx On Commercial Rents - Occup</v>
      </c>
      <c r="I20" s="1" t="str">
        <f t="shared" si="18"/>
        <v xml:space="preserve"> 3,000,000 </v>
      </c>
      <c r="J20" s="1" t="str">
        <f t="shared" si="19"/>
        <v xml:space="preserve"> Tx On Commercial Rents - Occup</v>
      </c>
      <c r="K20" s="1" t="str">
        <f t="shared" si="20"/>
        <v>,000,000 Tx On Commercial Rents - Occup</v>
      </c>
      <c r="L20" s="1" t="str">
        <f t="shared" si="21"/>
        <v>lty 3,000,000 Tx On Commercial Rents - Occup</v>
      </c>
      <c r="M20" s="1" t="str">
        <f t="shared" si="22"/>
        <v xml:space="preserve"> 3,000,000 Tx On Commercial Rents - Occup</v>
      </c>
    </row>
    <row r="21" spans="1:13" ht="15">
      <c r="A21" s="1" t="s">
        <v>20</v>
      </c>
      <c r="B21" s="1" t="str">
        <f t="shared" si="0"/>
        <v>002</v>
      </c>
      <c r="C21" s="1" t="str">
        <f t="shared" si="12"/>
        <v>Mayoralty</v>
      </c>
      <c r="D21" s="1" t="str">
        <f t="shared" si="13"/>
        <v>00114</v>
      </c>
      <c r="E21" s="1" t="str">
        <f t="shared" si="14"/>
        <v>Refunds Of All Other Taxes</v>
      </c>
      <c r="F21" s="1" t="str">
        <f t="shared" si="15"/>
        <v xml:space="preserve"> -2,000,000 </v>
      </c>
      <c r="G21" s="1" t="str">
        <f t="shared" si="16"/>
        <v>Mayoralty -2,000,000 Refunds Of All Other Taxes</v>
      </c>
      <c r="H21" s="1" t="str">
        <f t="shared" si="17"/>
        <v xml:space="preserve"> -2,000,000 Refunds Of All Other Taxes</v>
      </c>
      <c r="I21" s="1" t="str">
        <f t="shared" si="18"/>
        <v xml:space="preserve"> -2,000,000 </v>
      </c>
      <c r="J21" s="1" t="str">
        <f t="shared" si="19"/>
        <v xml:space="preserve"> Refunds Of All Other Taxes</v>
      </c>
      <c r="K21" s="1" t="str">
        <f t="shared" si="20"/>
        <v>,000,000 Refunds Of All Other Taxes</v>
      </c>
      <c r="L21" s="1" t="str">
        <f t="shared" si="21"/>
        <v>ty -2,000,000 Refunds Of All Other Taxes</v>
      </c>
      <c r="M21" s="1" t="str">
        <f t="shared" si="22"/>
        <v xml:space="preserve"> -2,000,000 Refunds Of All Other Taxes</v>
      </c>
    </row>
    <row r="22" spans="1:13" ht="15">
      <c r="A22" s="1" t="s">
        <v>21</v>
      </c>
      <c r="B22" s="1" t="str">
        <f t="shared" si="0"/>
        <v>002</v>
      </c>
      <c r="C22" s="1" t="str">
        <f t="shared" si="12"/>
        <v>Mayoralty</v>
      </c>
      <c r="D22" s="1" t="str">
        <f t="shared" si="13"/>
        <v>00122</v>
      </c>
      <c r="E22" s="1" t="str">
        <f t="shared" si="14"/>
        <v>Conveyance Of Real Property Tx</v>
      </c>
      <c r="F22" s="1" t="str">
        <f t="shared" si="15"/>
        <v xml:space="preserve"> -70,000,000 </v>
      </c>
      <c r="G22" s="1" t="str">
        <f t="shared" si="16"/>
        <v>Mayoralty -70,000,000 Conveyance Of Real Property Tx</v>
      </c>
      <c r="H22" s="1" t="str">
        <f t="shared" si="17"/>
        <v xml:space="preserve"> -70,000,000 Conveyance Of Real Property Tx</v>
      </c>
      <c r="I22" s="1" t="str">
        <f t="shared" si="18"/>
        <v xml:space="preserve"> -70,000,000 </v>
      </c>
      <c r="J22" s="1" t="str">
        <f t="shared" si="19"/>
        <v xml:space="preserve"> Conveyance Of Real Property Tx</v>
      </c>
      <c r="K22" s="1" t="str">
        <f t="shared" si="20"/>
        <v>,000,000 Conveyance Of Real Property Tx</v>
      </c>
      <c r="L22" s="1" t="str">
        <f t="shared" si="21"/>
        <v>y -70,000,000 Conveyance Of Real Property Tx</v>
      </c>
      <c r="M22" s="1" t="str">
        <f t="shared" si="22"/>
        <v xml:space="preserve"> -70,000,000 Conveyance Of Real Property Tx</v>
      </c>
    </row>
    <row r="23" spans="1:13" ht="15">
      <c r="A23" s="1" t="s">
        <v>22</v>
      </c>
      <c r="B23" s="1" t="str">
        <f t="shared" si="0"/>
        <v>002</v>
      </c>
      <c r="C23" s="1" t="str">
        <f t="shared" si="12"/>
        <v>Mayoralty</v>
      </c>
      <c r="D23" s="1" t="str">
        <f t="shared" si="13"/>
        <v>00130</v>
      </c>
      <c r="E23" s="1" t="str">
        <f t="shared" si="14"/>
        <v>Pen &amp; Int-Gen Prop Tax</v>
      </c>
      <c r="F23" s="1" t="str">
        <f t="shared" si="15"/>
        <v xml:space="preserve"> 1,000,000 </v>
      </c>
      <c r="G23" s="1" t="str">
        <f t="shared" si="16"/>
        <v>Mayoralty 1,000,000 Pen &amp; Int-Gen Prop Tax</v>
      </c>
      <c r="H23" s="1" t="str">
        <f t="shared" si="17"/>
        <v xml:space="preserve"> 1,000,000 Pen &amp; Int-Gen Prop Tax</v>
      </c>
      <c r="I23" s="1" t="str">
        <f t="shared" si="18"/>
        <v xml:space="preserve"> 1,000,000 </v>
      </c>
      <c r="J23" s="1" t="str">
        <f t="shared" si="19"/>
        <v xml:space="preserve"> Pen &amp; Int-Gen Prop Tax</v>
      </c>
      <c r="K23" s="1" t="str">
        <f t="shared" si="20"/>
        <v>,000,000 Pen &amp; Int-Gen Prop Tax</v>
      </c>
      <c r="L23" s="1" t="str">
        <f t="shared" si="21"/>
        <v>lty 1,000,000 Pen &amp; Int-Gen Prop Tax</v>
      </c>
      <c r="M23" s="1" t="str">
        <f t="shared" si="22"/>
        <v xml:space="preserve"> 1,000,000 Pen &amp; Int-Gen Prop Tax</v>
      </c>
    </row>
    <row r="24" spans="1:13" ht="15">
      <c r="A24" s="1" t="s">
        <v>23</v>
      </c>
      <c r="B24" s="1" t="str">
        <f t="shared" si="0"/>
        <v>002</v>
      </c>
      <c r="C24" s="1" t="str">
        <f t="shared" si="12"/>
        <v>Mayoralty</v>
      </c>
      <c r="D24" s="1" t="str">
        <f t="shared" si="13"/>
        <v>00134</v>
      </c>
      <c r="E24" s="1" t="str">
        <f t="shared" si="14"/>
        <v>Refunds On Pen &amp; Int-Other Tax</v>
      </c>
      <c r="F24" s="1" t="str">
        <f t="shared" si="15"/>
        <v xml:space="preserve"> -1,000,000 </v>
      </c>
      <c r="G24" s="1" t="str">
        <f t="shared" si="16"/>
        <v>Mayoralty -1,000,000 Refunds On Pen &amp; Int-Other Tax</v>
      </c>
      <c r="H24" s="1" t="str">
        <f t="shared" si="17"/>
        <v xml:space="preserve"> -1,000,000 Refunds On Pen &amp; Int-Other Tax</v>
      </c>
      <c r="I24" s="1" t="str">
        <f t="shared" si="18"/>
        <v xml:space="preserve"> -1,000,000 </v>
      </c>
      <c r="J24" s="1" t="str">
        <f t="shared" si="19"/>
        <v xml:space="preserve"> Refunds On Pen &amp; Int-Other Tax</v>
      </c>
      <c r="K24" s="1" t="str">
        <f t="shared" si="20"/>
        <v>,000,000 Refunds On Pen &amp; Int-Other Tax</v>
      </c>
      <c r="L24" s="1" t="str">
        <f t="shared" si="21"/>
        <v>ty -1,000,000 Refunds On Pen &amp; Int-Other Tax</v>
      </c>
      <c r="M24" s="1" t="str">
        <f t="shared" si="22"/>
        <v xml:space="preserve"> -1,000,000 Refunds On Pen &amp; Int-Other Tax</v>
      </c>
    </row>
    <row r="25" spans="1:13" ht="15">
      <c r="A25" s="1" t="s">
        <v>24</v>
      </c>
      <c r="B25" s="1" t="str">
        <f t="shared" si="0"/>
        <v>002</v>
      </c>
      <c r="C25" s="1" t="str">
        <f t="shared" si="12"/>
        <v>Mayoralty</v>
      </c>
      <c r="D25" s="1" t="str">
        <f t="shared" si="13"/>
        <v>00135</v>
      </c>
      <c r="E25" s="1" t="str">
        <f t="shared" si="14"/>
        <v>Tax Audit Revenue</v>
      </c>
      <c r="F25" s="1" t="str">
        <f t="shared" si="15"/>
        <v xml:space="preserve"> 27,000,000 </v>
      </c>
      <c r="G25" s="1" t="str">
        <f t="shared" si="16"/>
        <v>Mayoralty 27,000,000 Tax Audit Revenue</v>
      </c>
      <c r="H25" s="1" t="str">
        <f t="shared" si="17"/>
        <v xml:space="preserve"> 27,000,000 Tax Audit Revenue</v>
      </c>
      <c r="I25" s="1" t="str">
        <f t="shared" si="18"/>
        <v xml:space="preserve"> 27,000,000 </v>
      </c>
      <c r="J25" s="1" t="str">
        <f t="shared" si="19"/>
        <v xml:space="preserve"> Tax Audit Revenue</v>
      </c>
      <c r="K25" s="1" t="str">
        <f t="shared" si="20"/>
        <v>,000,000 Tax Audit Revenue</v>
      </c>
      <c r="L25" s="1" t="str">
        <f t="shared" si="21"/>
        <v>ty 27,000,000 Tax Audit Revenue</v>
      </c>
      <c r="M25" s="1" t="str">
        <f t="shared" si="22"/>
        <v xml:space="preserve"> 27,000,000 Tax Audit Revenue</v>
      </c>
    </row>
    <row r="26" spans="1:13" ht="15">
      <c r="A26" s="1" t="s">
        <v>25</v>
      </c>
      <c r="B26" s="1" t="str">
        <f t="shared" si="0"/>
        <v>tal</v>
      </c>
      <c r="C26" s="1" t="str">
        <f t="shared" si="12"/>
        <v>s</v>
      </c>
      <c r="D26" s="1" t="str">
        <f t="shared" si="13"/>
        <v>- Tax</v>
      </c>
      <c r="E26" s="1" t="e">
        <f t="shared" si="14"/>
        <v>#VALUE!</v>
      </c>
      <c r="F26" s="1" t="e">
        <f t="shared" si="15"/>
        <v>#VALUE!</v>
      </c>
      <c r="G26" s="1" t="str">
        <f t="shared" si="16"/>
        <v>s -125,000,000</v>
      </c>
      <c r="H26" s="1" t="str">
        <f t="shared" si="17"/>
        <v xml:space="preserve"> -125,000,000</v>
      </c>
      <c r="I26" s="1" t="e">
        <f t="shared" si="18"/>
        <v>#VALUE!</v>
      </c>
      <c r="J26" s="1" t="e">
        <f t="shared" si="19"/>
        <v>#VALUE!</v>
      </c>
      <c r="K26" s="1" t="str">
        <f t="shared" si="20"/>
        <v>,000,000</v>
      </c>
      <c r="L26" s="1" t="str">
        <f t="shared" si="21"/>
        <v xml:space="preserve"> -125,000,000</v>
      </c>
      <c r="M26" s="1" t="str">
        <f t="shared" si="22"/>
        <v xml:space="preserve"> -125,000,000</v>
      </c>
    </row>
    <row r="27" spans="1:13" ht="15">
      <c r="A27" s="1" t="s">
        <v>1</v>
      </c>
      <c r="B27" s="1" t="str">
        <f t="shared" si="0"/>
        <v>sce</v>
      </c>
      <c r="C27" s="1" t="e">
        <f t="shared" si="12"/>
        <v>#VALUE!</v>
      </c>
      <c r="D27" s="1" t="str">
        <f t="shared" si="13"/>
        <v>laneo</v>
      </c>
      <c r="E27" s="1" t="e">
        <f t="shared" si="14"/>
        <v>#VALUE!</v>
      </c>
      <c r="F27" s="1" t="e">
        <f t="shared" si="15"/>
        <v>#VALUE!</v>
      </c>
      <c r="G27" s="1" t="str">
        <f t="shared" si="16"/>
        <v>s</v>
      </c>
      <c r="H27" s="1" t="e">
        <f t="shared" si="17"/>
        <v>#VALUE!</v>
      </c>
      <c r="I27" s="1" t="e">
        <f t="shared" si="18"/>
        <v>#VALUE!</v>
      </c>
      <c r="J27" s="1" t="e">
        <f t="shared" si="19"/>
        <v>#VALUE!</v>
      </c>
      <c r="K27" s="1" t="e">
        <f t="shared" si="20"/>
        <v>#VALUE!</v>
      </c>
      <c r="L27" s="1" t="e">
        <f t="shared" si="21"/>
        <v>#VALUE!</v>
      </c>
      <c r="M27" s="1" t="e">
        <f t="shared" si="22"/>
        <v>#VALUE!</v>
      </c>
    </row>
    <row r="28" spans="1:13" ht="15">
      <c r="A28" s="1" t="s">
        <v>26</v>
      </c>
      <c r="B28" s="1" t="str">
        <f t="shared" si="0"/>
        <v>002</v>
      </c>
      <c r="C28" s="1" t="str">
        <f t="shared" si="12"/>
        <v>Mayoralty</v>
      </c>
      <c r="D28" s="1" t="str">
        <f t="shared" si="13"/>
        <v>00521</v>
      </c>
      <c r="E28" s="1" t="str">
        <f t="shared" si="14"/>
        <v>Reimbursement From Water Board</v>
      </c>
      <c r="F28" s="1" t="str">
        <f t="shared" si="15"/>
        <v xml:space="preserve"> -26,062,000 </v>
      </c>
      <c r="G28" s="1" t="str">
        <f t="shared" si="16"/>
        <v>Mayoralty -26,062,000 Reimbursement From Water Board</v>
      </c>
      <c r="H28" s="1" t="str">
        <f t="shared" si="17"/>
        <v xml:space="preserve"> -26,062,000 Reimbursement From Water Board</v>
      </c>
      <c r="I28" s="1" t="str">
        <f t="shared" si="18"/>
        <v xml:space="preserve"> -26,062,000 </v>
      </c>
      <c r="J28" s="1" t="str">
        <f t="shared" si="19"/>
        <v xml:space="preserve"> Reimbursement From Water Board</v>
      </c>
      <c r="K28" s="1" t="str">
        <f t="shared" si="20"/>
        <v>,062,000 Reimbursement From Water Board</v>
      </c>
      <c r="L28" s="1" t="str">
        <f t="shared" si="21"/>
        <v>y -26,062,000 Reimbursement From Water Board</v>
      </c>
      <c r="M28" s="1" t="str">
        <f t="shared" si="22"/>
        <v xml:space="preserve"> -26,062,000 Reimbursement From Water Board</v>
      </c>
    </row>
    <row r="29" spans="1:13" ht="15">
      <c r="A29" s="1" t="s">
        <v>27</v>
      </c>
      <c r="B29" s="1" t="str">
        <f t="shared" si="0"/>
        <v>002</v>
      </c>
      <c r="C29" s="1" t="str">
        <f t="shared" si="12"/>
        <v>Mayoralty</v>
      </c>
      <c r="D29" s="1" t="str">
        <f t="shared" si="13"/>
        <v>00859</v>
      </c>
      <c r="E29" s="1" t="str">
        <f t="shared" si="14"/>
        <v>Sundries</v>
      </c>
      <c r="F29" s="1" t="str">
        <f t="shared" si="15"/>
        <v xml:space="preserve"> 1,221,500 </v>
      </c>
      <c r="G29" s="1" t="str">
        <f t="shared" si="16"/>
        <v>Mayoralty 1,221,500 Sundries</v>
      </c>
      <c r="H29" s="1" t="str">
        <f t="shared" si="17"/>
        <v xml:space="preserve"> 1,221,500 Sundries</v>
      </c>
      <c r="I29" s="1" t="str">
        <f t="shared" si="18"/>
        <v xml:space="preserve"> 1,221,500 </v>
      </c>
      <c r="J29" s="1" t="str">
        <f t="shared" si="19"/>
        <v xml:space="preserve"> Sundries</v>
      </c>
      <c r="K29" s="1" t="str">
        <f t="shared" si="20"/>
        <v>,221,500 Sundries</v>
      </c>
      <c r="L29" s="1" t="str">
        <f t="shared" si="21"/>
        <v>lty 1,221,500 Sundries</v>
      </c>
      <c r="M29" s="1" t="str">
        <f t="shared" si="22"/>
        <v xml:space="preserve"> 1,221,500 Sundries</v>
      </c>
    </row>
    <row r="30" spans="1:13" ht="15">
      <c r="A30" s="1" t="s">
        <v>28</v>
      </c>
      <c r="B30" s="1" t="str">
        <f t="shared" si="0"/>
        <v>025</v>
      </c>
      <c r="C30" s="1" t="str">
        <f t="shared" si="12"/>
        <v>Law Department</v>
      </c>
      <c r="D30" s="1" t="str">
        <f t="shared" si="13"/>
        <v>00820</v>
      </c>
      <c r="E30" s="1" t="str">
        <f t="shared" si="14"/>
        <v>Sales Of City Real Property</v>
      </c>
      <c r="F30" s="1" t="str">
        <f t="shared" si="15"/>
        <v xml:space="preserve"> 1,483,000 </v>
      </c>
      <c r="G30" s="1" t="str">
        <f t="shared" si="16"/>
        <v>Law Department 1,483,000 Sales Of City Real Property</v>
      </c>
      <c r="H30" s="1" t="str">
        <f t="shared" si="17"/>
        <v xml:space="preserve"> Department 1,483,000 Sales Of City Real Property</v>
      </c>
      <c r="I30" s="1" t="str">
        <f t="shared" si="18"/>
        <v xml:space="preserve"> Department </v>
      </c>
      <c r="J30" s="1" t="str">
        <f t="shared" si="19"/>
        <v xml:space="preserve"> 1,483,000 Sales Of City Real Property</v>
      </c>
      <c r="K30" s="1" t="str">
        <f t="shared" si="20"/>
        <v>,483,000 Sales Of City Real Property</v>
      </c>
      <c r="L30" s="1" t="str">
        <f t="shared" si="21"/>
        <v>ent 1,483,000 Sales Of City Real Property</v>
      </c>
      <c r="M30" s="1" t="str">
        <f t="shared" si="22"/>
        <v xml:space="preserve"> 1,483,000 Sales Of City Real Property</v>
      </c>
    </row>
    <row r="31" spans="1:13" ht="15">
      <c r="A31" s="1" t="s">
        <v>29</v>
      </c>
      <c r="B31" s="1" t="str">
        <f t="shared" si="0"/>
        <v>040</v>
      </c>
      <c r="C31" s="1" t="str">
        <f t="shared" si="12"/>
        <v>Department Of Education</v>
      </c>
      <c r="D31" s="1" t="str">
        <f t="shared" si="13"/>
        <v>00760</v>
      </c>
      <c r="E31" s="1" t="str">
        <f t="shared" si="14"/>
        <v>Rentals: Other</v>
      </c>
      <c r="F31" s="1" t="str">
        <f t="shared" si="15"/>
        <v xml:space="preserve"> 8,500,000 </v>
      </c>
      <c r="G31" s="1" t="str">
        <f t="shared" si="16"/>
        <v>Department Of Education 8,500,000 Rentals: Other</v>
      </c>
      <c r="H31" s="1" t="str">
        <f t="shared" si="17"/>
        <v xml:space="preserve"> Of Education 8,500,000 Rentals: Other</v>
      </c>
      <c r="I31" s="1" t="str">
        <f t="shared" si="18"/>
        <v xml:space="preserve"> Of </v>
      </c>
      <c r="J31" s="1" t="str">
        <f t="shared" si="19"/>
        <v xml:space="preserve"> Education 8,500,000 Rentals: Other</v>
      </c>
      <c r="K31" s="1" t="str">
        <f t="shared" si="20"/>
        <v>,500,000 Rentals: Other</v>
      </c>
      <c r="L31" s="1" t="str">
        <f t="shared" si="21"/>
        <v>ion 8,500,000 Rentals: Other</v>
      </c>
      <c r="M31" s="1" t="str">
        <f t="shared" si="22"/>
        <v xml:space="preserve"> 8,500,000 Rentals: Other</v>
      </c>
    </row>
    <row r="32" spans="1:13" ht="15">
      <c r="A32" s="1" t="s">
        <v>30</v>
      </c>
      <c r="B32" s="1" t="str">
        <f t="shared" si="0"/>
        <v>127</v>
      </c>
      <c r="C32" s="1" t="str">
        <f t="shared" si="12"/>
        <v>Financial Information Services Agency</v>
      </c>
      <c r="D32" s="1" t="str">
        <f t="shared" si="13"/>
        <v>00859</v>
      </c>
      <c r="E32" s="1" t="str">
        <f t="shared" si="14"/>
        <v>Sundries</v>
      </c>
      <c r="F32" s="1" t="str">
        <f t="shared" si="15"/>
        <v xml:space="preserve"> -55,000 </v>
      </c>
      <c r="G32" s="1" t="str">
        <f t="shared" si="16"/>
        <v>Financial Information Services Agency -55,000 Sundries</v>
      </c>
      <c r="H32" s="1" t="str">
        <f t="shared" si="17"/>
        <v xml:space="preserve"> Information Services Agency -55,000 Sundries</v>
      </c>
      <c r="I32" s="1" t="str">
        <f t="shared" si="18"/>
        <v xml:space="preserve"> Information </v>
      </c>
      <c r="J32" s="1" t="str">
        <f t="shared" si="19"/>
        <v xml:space="preserve"> Services Agency -55,000 Sundries</v>
      </c>
      <c r="K32" s="1" t="str">
        <f t="shared" si="20"/>
        <v>,000 Sundries</v>
      </c>
      <c r="L32" s="1" t="str">
        <f t="shared" si="21"/>
        <v>y -55,000 Sundries</v>
      </c>
      <c r="M32" s="1" t="str">
        <f t="shared" si="22"/>
        <v xml:space="preserve"> -55,000 Sundries</v>
      </c>
    </row>
    <row r="33" spans="1:13" ht="15">
      <c r="A33" s="1" t="s">
        <v>31</v>
      </c>
      <c r="B33" s="1" t="str">
        <f t="shared" si="0"/>
        <v>131</v>
      </c>
      <c r="C33" s="1" t="str">
        <f t="shared" si="12"/>
        <v>Office Of Payroll Administration</v>
      </c>
      <c r="D33" s="1" t="str">
        <f t="shared" si="13"/>
        <v>00470</v>
      </c>
      <c r="E33" s="1" t="str">
        <f t="shared" si="14"/>
        <v>Other Services And Fees</v>
      </c>
      <c r="F33" s="1" t="str">
        <f t="shared" si="15"/>
        <v xml:space="preserve"> -40,000 </v>
      </c>
      <c r="G33" s="1" t="str">
        <f t="shared" si="16"/>
        <v>Office Of Payroll Administration -40,000 Other Services And Fees</v>
      </c>
      <c r="H33" s="1" t="str">
        <f t="shared" si="17"/>
        <v xml:space="preserve"> Of Payroll Administration -40,000 Other Services And Fees</v>
      </c>
      <c r="I33" s="1" t="str">
        <f t="shared" si="18"/>
        <v xml:space="preserve"> Of </v>
      </c>
      <c r="J33" s="1" t="str">
        <f t="shared" si="19"/>
        <v xml:space="preserve"> Payroll Administration -40,000 Other Services And Fees</v>
      </c>
      <c r="K33" s="1" t="str">
        <f t="shared" si="20"/>
        <v>,000 Other Services And Fees</v>
      </c>
      <c r="L33" s="1" t="str">
        <f t="shared" si="21"/>
        <v>n -40,000 Other Services And Fees</v>
      </c>
      <c r="M33" s="1" t="str">
        <f t="shared" si="22"/>
        <v xml:space="preserve"> -40,000 Other Services And Fees</v>
      </c>
    </row>
    <row r="34" spans="1:13" ht="15">
      <c r="A34" s="1" t="s">
        <v>32</v>
      </c>
      <c r="B34" s="1" t="str">
        <f t="shared" si="0"/>
        <v>136</v>
      </c>
      <c r="C34" s="1" t="str">
        <f t="shared" si="12"/>
        <v>Landmarks Preservation Commission</v>
      </c>
      <c r="D34" s="1" t="str">
        <f t="shared" si="13"/>
        <v>00250</v>
      </c>
      <c r="E34" s="1" t="str">
        <f t="shared" si="14"/>
        <v>Permits - General</v>
      </c>
      <c r="F34" s="1" t="str">
        <f t="shared" si="15"/>
        <v xml:space="preserve"> 100,000 </v>
      </c>
      <c r="G34" s="1" t="str">
        <f t="shared" si="16"/>
        <v>Landmarks Preservation Commission 100,000 Permits - General</v>
      </c>
      <c r="H34" s="1" t="str">
        <f t="shared" si="17"/>
        <v xml:space="preserve"> Preservation Commission 100,000 Permits - General</v>
      </c>
      <c r="I34" s="1" t="str">
        <f t="shared" si="18"/>
        <v xml:space="preserve"> Preservation </v>
      </c>
      <c r="J34" s="1" t="str">
        <f t="shared" si="19"/>
        <v xml:space="preserve"> Commission 100,000 Permits - General</v>
      </c>
      <c r="K34" s="1" t="str">
        <f t="shared" si="20"/>
        <v>,000 Permits - General</v>
      </c>
      <c r="L34" s="1" t="str">
        <f t="shared" si="21"/>
        <v>n 100,000 Permits - General</v>
      </c>
      <c r="M34" s="1" t="str">
        <f t="shared" si="22"/>
        <v xml:space="preserve"> 100,000 Permits - General</v>
      </c>
    </row>
    <row r="35" spans="1:13" ht="15">
      <c r="A35" s="1" t="s">
        <v>33</v>
      </c>
      <c r="B35" s="1" t="str">
        <f t="shared" si="0"/>
        <v>806</v>
      </c>
      <c r="C35" s="1" t="str">
        <f t="shared" si="12"/>
        <v>Housing Preservation And Development</v>
      </c>
      <c r="D35" s="1" t="str">
        <f t="shared" si="13"/>
        <v>00470</v>
      </c>
      <c r="E35" s="1" t="str">
        <f t="shared" si="14"/>
        <v>Other Services And Fees</v>
      </c>
      <c r="F35" s="1" t="str">
        <f t="shared" si="15"/>
        <v xml:space="preserve"> 15,333,300 </v>
      </c>
      <c r="G35" s="1" t="str">
        <f t="shared" si="16"/>
        <v>Housing Preservation And Development 15,333,300 Other Services And Fees</v>
      </c>
      <c r="H35" s="1" t="str">
        <f t="shared" si="17"/>
        <v xml:space="preserve"> Preservation And Development 15,333,300 Other Services And Fees</v>
      </c>
      <c r="I35" s="1" t="str">
        <f t="shared" si="18"/>
        <v xml:space="preserve"> Preservation </v>
      </c>
      <c r="J35" s="1" t="str">
        <f t="shared" si="19"/>
        <v xml:space="preserve"> And Development 15,333,300 Other Services And Fees</v>
      </c>
      <c r="K35" s="1" t="str">
        <f t="shared" si="20"/>
        <v>,333,300 Other Services And Fees</v>
      </c>
      <c r="L35" s="1" t="str">
        <f t="shared" si="21"/>
        <v>nt 15,333,300 Other Services And Fees</v>
      </c>
      <c r="M35" s="1" t="str">
        <f t="shared" si="22"/>
        <v xml:space="preserve"> 15,333,300 Other Services And Fees</v>
      </c>
    </row>
    <row r="36" spans="1:13" ht="15">
      <c r="A36" s="1" t="s">
        <v>34</v>
      </c>
      <c r="B36" s="1" t="str">
        <f t="shared" si="0"/>
        <v>806</v>
      </c>
      <c r="C36" s="1" t="str">
        <f t="shared" si="12"/>
        <v>Housing Preservation And Development</v>
      </c>
      <c r="D36" s="1" t="str">
        <f t="shared" si="13"/>
        <v>00815</v>
      </c>
      <c r="E36" s="1" t="str">
        <f t="shared" si="14"/>
        <v>Sales Of In Rem Property</v>
      </c>
      <c r="F36" s="1" t="str">
        <f t="shared" si="15"/>
        <v xml:space="preserve"> 4,895,000 </v>
      </c>
      <c r="G36" s="1" t="str">
        <f t="shared" si="16"/>
        <v>Housing Preservation And Development 4,895,000 Sales Of In Rem Property</v>
      </c>
      <c r="H36" s="1" t="str">
        <f t="shared" si="17"/>
        <v xml:space="preserve"> Preservation And Development 4,895,000 Sales Of In Rem Property</v>
      </c>
      <c r="I36" s="1" t="str">
        <f t="shared" si="18"/>
        <v xml:space="preserve"> Preservation </v>
      </c>
      <c r="J36" s="1" t="str">
        <f t="shared" si="19"/>
        <v xml:space="preserve"> And Development 4,895,000 Sales Of In Rem Property</v>
      </c>
      <c r="K36" s="1" t="str">
        <f t="shared" si="20"/>
        <v>,895,000 Sales Of In Rem Property</v>
      </c>
      <c r="L36" s="1" t="str">
        <f t="shared" si="21"/>
        <v>ent 4,895,000 Sales Of In Rem Property</v>
      </c>
      <c r="M36" s="1" t="str">
        <f t="shared" si="22"/>
        <v xml:space="preserve"> 4,895,000 Sales Of In Rem Property</v>
      </c>
    </row>
    <row r="37" spans="1:13" ht="15">
      <c r="A37" s="1" t="s">
        <v>35</v>
      </c>
      <c r="B37" s="1" t="str">
        <f t="shared" si="0"/>
        <v>820</v>
      </c>
      <c r="C37" s="1" t="str">
        <f t="shared" si="12"/>
        <v>Office Of Administrative Trials And Hearings</v>
      </c>
      <c r="D37" s="1" t="str">
        <f t="shared" si="13"/>
        <v>00600</v>
      </c>
      <c r="E37" s="1" t="str">
        <f t="shared" si="14"/>
        <v>Fines-General</v>
      </c>
      <c r="F37" s="1" t="str">
        <f t="shared" si="15"/>
        <v xml:space="preserve"> 461,000 </v>
      </c>
      <c r="G37" s="1" t="str">
        <f t="shared" si="16"/>
        <v>Office Of Administrative Trials And Hearings 461,000 Fines-General</v>
      </c>
      <c r="H37" s="1" t="str">
        <f t="shared" si="17"/>
        <v xml:space="preserve"> Of Administrative Trials And Hearings 461,000 Fines-General</v>
      </c>
      <c r="I37" s="1" t="str">
        <f t="shared" si="18"/>
        <v xml:space="preserve"> Of </v>
      </c>
      <c r="J37" s="1" t="str">
        <f t="shared" si="19"/>
        <v xml:space="preserve"> Administrative Trials And Hearings 461,000 Fines-General</v>
      </c>
      <c r="K37" s="1" t="str">
        <f t="shared" si="20"/>
        <v>,000 Fines-General</v>
      </c>
      <c r="L37" s="1" t="str">
        <f t="shared" si="21"/>
        <v>s 461,000 Fines-General</v>
      </c>
      <c r="M37" s="1" t="str">
        <f t="shared" si="22"/>
        <v xml:space="preserve"> 461,000 Fines-General</v>
      </c>
    </row>
    <row r="38" spans="1:13" ht="15">
      <c r="A38" s="1" t="s">
        <v>36</v>
      </c>
      <c r="B38" s="1" t="str">
        <f t="shared" si="0"/>
        <v>827</v>
      </c>
      <c r="C38" s="1" t="str">
        <f t="shared" si="12"/>
        <v>Department Of Sanitation</v>
      </c>
      <c r="D38" s="1" t="str">
        <f t="shared" si="13"/>
        <v>00325</v>
      </c>
      <c r="E38" s="1" t="str">
        <f t="shared" si="14"/>
        <v>Privileges - Other</v>
      </c>
      <c r="F38" s="1" t="str">
        <f t="shared" si="15"/>
        <v xml:space="preserve"> 10,682,000 </v>
      </c>
      <c r="G38" s="1" t="str">
        <f t="shared" si="16"/>
        <v>Department Of Sanitation 10,682,000 Privileges - Other</v>
      </c>
      <c r="H38" s="1" t="str">
        <f t="shared" si="17"/>
        <v xml:space="preserve"> Of Sanitation 10,682,000 Privileges - Other</v>
      </c>
      <c r="I38" s="1" t="str">
        <f t="shared" si="18"/>
        <v xml:space="preserve"> Of </v>
      </c>
      <c r="J38" s="1" t="str">
        <f t="shared" si="19"/>
        <v xml:space="preserve"> Sanitation 10,682,000 Privileges - Other</v>
      </c>
      <c r="K38" s="1" t="str">
        <f t="shared" si="20"/>
        <v>,682,000 Privileges - Other</v>
      </c>
      <c r="L38" s="1" t="str">
        <f t="shared" si="21"/>
        <v>on 10,682,000 Privileges - Other</v>
      </c>
      <c r="M38" s="1" t="str">
        <f t="shared" si="22"/>
        <v xml:space="preserve"> 10,682,000 Privileges - Other</v>
      </c>
    </row>
    <row r="39" spans="1:13" ht="15">
      <c r="A39" s="1" t="s">
        <v>37</v>
      </c>
      <c r="B39" s="1" t="str">
        <f t="shared" si="0"/>
        <v>836</v>
      </c>
      <c r="C39" s="1" t="str">
        <f t="shared" si="12"/>
        <v>Department Of Finance</v>
      </c>
      <c r="D39" s="1" t="str">
        <f t="shared" si="13"/>
        <v>00476</v>
      </c>
      <c r="E39" s="1" t="str">
        <f t="shared" si="14"/>
        <v>Administrative Serv To Public</v>
      </c>
      <c r="F39" s="1" t="str">
        <f t="shared" si="15"/>
        <v xml:space="preserve"> 2,000,000 </v>
      </c>
      <c r="G39" s="1" t="str">
        <f t="shared" si="16"/>
        <v>Department Of Finance 2,000,000 Administrative Serv To Public</v>
      </c>
      <c r="H39" s="1" t="str">
        <f t="shared" si="17"/>
        <v xml:space="preserve"> Of Finance 2,000,000 Administrative Serv To Public</v>
      </c>
      <c r="I39" s="1" t="str">
        <f t="shared" si="18"/>
        <v xml:space="preserve"> Of </v>
      </c>
      <c r="J39" s="1" t="str">
        <f t="shared" si="19"/>
        <v xml:space="preserve"> Finance 2,000,000 Administrative Serv To Public</v>
      </c>
      <c r="K39" s="1" t="str">
        <f t="shared" si="20"/>
        <v>,000,000 Administrative Serv To Public</v>
      </c>
      <c r="L39" s="1" t="str">
        <f t="shared" si="21"/>
        <v>nce 2,000,000 Administrative Serv To Public</v>
      </c>
      <c r="M39" s="1" t="str">
        <f t="shared" si="22"/>
        <v xml:space="preserve"> 2,000,000 Administrative Serv To Public</v>
      </c>
    </row>
    <row r="40" spans="1:13" ht="15">
      <c r="A40" s="1" t="s">
        <v>38</v>
      </c>
      <c r="B40" s="1" t="str">
        <f t="shared" si="0"/>
        <v>836</v>
      </c>
      <c r="C40" s="1" t="str">
        <f t="shared" si="12"/>
        <v>Department Of Finance</v>
      </c>
      <c r="D40" s="1" t="str">
        <f t="shared" si="13"/>
        <v>00602</v>
      </c>
      <c r="E40" s="1" t="str">
        <f t="shared" si="14"/>
        <v>Fines - Pvb</v>
      </c>
      <c r="F40" s="1" t="str">
        <f t="shared" si="15"/>
        <v xml:space="preserve"> 250,000 </v>
      </c>
      <c r="G40" s="1" t="str">
        <f t="shared" si="16"/>
        <v>Department Of Finance 250,000 Fines - Pvb</v>
      </c>
      <c r="H40" s="1" t="str">
        <f t="shared" si="17"/>
        <v xml:space="preserve"> Of Finance 250,000 Fines - Pvb</v>
      </c>
      <c r="I40" s="1" t="str">
        <f t="shared" si="18"/>
        <v xml:space="preserve"> Of </v>
      </c>
      <c r="J40" s="1" t="str">
        <f t="shared" si="19"/>
        <v xml:space="preserve"> Finance 250,000 Fines - Pvb</v>
      </c>
      <c r="K40" s="1" t="str">
        <f t="shared" si="20"/>
        <v>,000 Fines - Pvb</v>
      </c>
      <c r="L40" s="1" t="str">
        <f t="shared" si="21"/>
        <v>e 250,000 Fines - Pvb</v>
      </c>
      <c r="M40" s="1" t="str">
        <f t="shared" si="22"/>
        <v xml:space="preserve"> 250,000 Fines - Pvb</v>
      </c>
    </row>
    <row r="41" spans="1:13" ht="15">
      <c r="A41" s="1" t="s">
        <v>39</v>
      </c>
      <c r="B41" s="1" t="str">
        <f t="shared" si="0"/>
        <v>841</v>
      </c>
      <c r="C41" s="1" t="str">
        <f t="shared" si="12"/>
        <v>Department Of Transportation</v>
      </c>
      <c r="D41" s="1" t="str">
        <f t="shared" si="13"/>
        <v>00325</v>
      </c>
      <c r="E41" s="1" t="str">
        <f t="shared" si="14"/>
        <v>Privileges - Other</v>
      </c>
      <c r="F41" s="1" t="str">
        <f t="shared" si="15"/>
        <v xml:space="preserve"> 2,482,000 </v>
      </c>
      <c r="G41" s="1" t="str">
        <f t="shared" si="16"/>
        <v>Department Of Transportation 2,482,000 Privileges - Other</v>
      </c>
      <c r="H41" s="1" t="str">
        <f t="shared" si="17"/>
        <v xml:space="preserve"> Of Transportation 2,482,000 Privileges - Other</v>
      </c>
      <c r="I41" s="1" t="str">
        <f t="shared" si="18"/>
        <v xml:space="preserve"> Of </v>
      </c>
      <c r="J41" s="1" t="str">
        <f t="shared" si="19"/>
        <v xml:space="preserve"> Transportation 2,482,000 Privileges - Other</v>
      </c>
      <c r="K41" s="1" t="str">
        <f t="shared" si="20"/>
        <v>,482,000 Privileges - Other</v>
      </c>
      <c r="L41" s="1" t="str">
        <f t="shared" si="21"/>
        <v>ion 2,482,000 Privileges - Other</v>
      </c>
      <c r="M41" s="1" t="str">
        <f t="shared" si="22"/>
        <v xml:space="preserve"> 2,482,000 Privileges - Other</v>
      </c>
    </row>
    <row r="42" spans="1:13" ht="15">
      <c r="A42" s="1" t="s">
        <v>40</v>
      </c>
      <c r="B42" s="1" t="str">
        <f t="shared" si="0"/>
        <v>856</v>
      </c>
      <c r="C42" s="1" t="str">
        <f t="shared" si="12"/>
        <v>Department Of Citywide Administrative Servi</v>
      </c>
      <c r="D42" s="1" t="str">
        <f t="shared" si="13"/>
        <v>00859</v>
      </c>
      <c r="E42" s="1" t="str">
        <f t="shared" si="14"/>
        <v>Sundries</v>
      </c>
      <c r="F42" s="1" t="str">
        <f t="shared" si="15"/>
        <v xml:space="preserve"> -1,758,590 </v>
      </c>
      <c r="G42" s="1" t="str">
        <f t="shared" si="16"/>
        <v>Department Of Citywide Administrative Servi -1,758,590 Sundries</v>
      </c>
      <c r="H42" s="1" t="str">
        <f t="shared" si="17"/>
        <v xml:space="preserve"> Of Citywide Administrative Servi -1,758,590 Sundries</v>
      </c>
      <c r="I42" s="1" t="str">
        <f t="shared" si="18"/>
        <v xml:space="preserve"> Of </v>
      </c>
      <c r="J42" s="1" t="str">
        <f t="shared" si="19"/>
        <v xml:space="preserve"> Citywide Administrative Servi -1,758,590 Sundries</v>
      </c>
      <c r="K42" s="1" t="str">
        <f t="shared" si="20"/>
        <v>,758,590 Sundries</v>
      </c>
      <c r="L42" s="1" t="str">
        <f t="shared" si="21"/>
        <v>vi -1,758,590 Sundries</v>
      </c>
      <c r="M42" s="1" t="str">
        <f t="shared" si="22"/>
        <v xml:space="preserve"> -1,758,590 Sundries</v>
      </c>
    </row>
    <row r="43" spans="1:13" ht="15">
      <c r="A43" s="1" t="s">
        <v>41</v>
      </c>
      <c r="B43" s="1" t="str">
        <f t="shared" si="0"/>
        <v>tal</v>
      </c>
      <c r="C43" s="1" t="str">
        <f t="shared" si="12"/>
        <v>ellaneous</v>
      </c>
      <c r="D43" s="1" t="str">
        <f t="shared" si="13"/>
        <v>- Mis</v>
      </c>
      <c r="E43" s="1" t="e">
        <f t="shared" si="14"/>
        <v>#VALUE!</v>
      </c>
      <c r="F43" s="1" t="e">
        <f t="shared" si="15"/>
        <v>#VALUE!</v>
      </c>
      <c r="G43" s="1" t="str">
        <f t="shared" si="16"/>
        <v>ellaneous 19,492,210</v>
      </c>
      <c r="H43" s="1" t="str">
        <f t="shared" si="17"/>
        <v xml:space="preserve"> 19,492,210</v>
      </c>
      <c r="I43" s="1" t="e">
        <f t="shared" si="18"/>
        <v>#VALUE!</v>
      </c>
      <c r="J43" s="1" t="e">
        <f t="shared" si="19"/>
        <v>#VALUE!</v>
      </c>
      <c r="K43" s="1" t="str">
        <f t="shared" si="20"/>
        <v>,492,210</v>
      </c>
      <c r="L43" s="1" t="str">
        <f t="shared" si="21"/>
        <v>us 19,492,210</v>
      </c>
      <c r="M43" s="1" t="str">
        <f t="shared" si="22"/>
        <v xml:space="preserve"> 19,492,210</v>
      </c>
    </row>
    <row r="44" spans="1:2" ht="15">
      <c r="A44" s="1" t="s">
        <v>42</v>
      </c>
      <c r="B44" s="1" t="str">
        <f t="shared" si="0"/>
        <v>tal</v>
      </c>
    </row>
    <row r="45" ht="15">
      <c r="B45" s="1" t="str">
        <f t="shared" si="0"/>
        <v/>
      </c>
    </row>
    <row r="46" ht="15">
      <c r="B46" s="1" t="str">
        <f t="shared" si="0"/>
        <v/>
      </c>
    </row>
    <row r="47" ht="15">
      <c r="B47" s="1" t="str">
        <f t="shared" si="0"/>
        <v/>
      </c>
    </row>
    <row r="48" ht="15">
      <c r="B48" s="1" t="str">
        <f t="shared" si="0"/>
        <v/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workbookViewId="0" topLeftCell="A1">
      <selection activeCell="H32" sqref="H32"/>
    </sheetView>
  </sheetViews>
  <sheetFormatPr defaultColWidth="9.140625" defaultRowHeight="15"/>
  <cols>
    <col min="1" max="2" width="9.140625" style="1" customWidth="1"/>
    <col min="3" max="3" width="38.28125" style="1" bestFit="1" customWidth="1"/>
    <col min="4" max="4" width="9.140625" style="1" customWidth="1"/>
    <col min="5" max="5" width="41.140625" style="1" customWidth="1"/>
    <col min="6" max="6" width="12.8515625" style="1" bestFit="1" customWidth="1"/>
    <col min="7" max="9" width="9.140625" style="1" customWidth="1"/>
    <col min="10" max="10" width="9.140625" style="6" customWidth="1"/>
    <col min="11" max="11" width="9.140625" style="1" customWidth="1"/>
    <col min="12" max="12" width="25.57421875" style="1" bestFit="1" customWidth="1"/>
    <col min="13" max="245" width="9.140625" style="1" customWidth="1"/>
    <col min="246" max="246" width="86.00390625" style="1" bestFit="1" customWidth="1"/>
    <col min="247" max="247" width="9.140625" style="1" customWidth="1"/>
    <col min="248" max="248" width="28.00390625" style="1" customWidth="1"/>
    <col min="249" max="249" width="9.140625" style="1" customWidth="1"/>
    <col min="250" max="251" width="41.140625" style="1" customWidth="1"/>
    <col min="252" max="252" width="50.8515625" style="1" customWidth="1"/>
    <col min="253" max="253" width="40.140625" style="1" customWidth="1"/>
    <col min="254" max="254" width="15.421875" style="1" customWidth="1"/>
    <col min="255" max="255" width="45.140625" style="1" customWidth="1"/>
    <col min="256" max="258" width="41.140625" style="1" customWidth="1"/>
    <col min="259" max="501" width="9.140625" style="1" customWidth="1"/>
    <col min="502" max="502" width="86.00390625" style="1" bestFit="1" customWidth="1"/>
    <col min="503" max="503" width="9.140625" style="1" customWidth="1"/>
    <col min="504" max="504" width="28.00390625" style="1" customWidth="1"/>
    <col min="505" max="505" width="9.140625" style="1" customWidth="1"/>
    <col min="506" max="507" width="41.140625" style="1" customWidth="1"/>
    <col min="508" max="508" width="50.8515625" style="1" customWidth="1"/>
    <col min="509" max="509" width="40.140625" style="1" customWidth="1"/>
    <col min="510" max="510" width="15.421875" style="1" customWidth="1"/>
    <col min="511" max="511" width="45.140625" style="1" customWidth="1"/>
    <col min="512" max="514" width="41.140625" style="1" customWidth="1"/>
    <col min="515" max="757" width="9.140625" style="1" customWidth="1"/>
    <col min="758" max="758" width="86.00390625" style="1" bestFit="1" customWidth="1"/>
    <col min="759" max="759" width="9.140625" style="1" customWidth="1"/>
    <col min="760" max="760" width="28.00390625" style="1" customWidth="1"/>
    <col min="761" max="761" width="9.140625" style="1" customWidth="1"/>
    <col min="762" max="763" width="41.140625" style="1" customWidth="1"/>
    <col min="764" max="764" width="50.8515625" style="1" customWidth="1"/>
    <col min="765" max="765" width="40.140625" style="1" customWidth="1"/>
    <col min="766" max="766" width="15.421875" style="1" customWidth="1"/>
    <col min="767" max="767" width="45.140625" style="1" customWidth="1"/>
    <col min="768" max="770" width="41.140625" style="1" customWidth="1"/>
    <col min="771" max="1013" width="9.140625" style="1" customWidth="1"/>
    <col min="1014" max="1014" width="86.00390625" style="1" bestFit="1" customWidth="1"/>
    <col min="1015" max="1015" width="9.140625" style="1" customWidth="1"/>
    <col min="1016" max="1016" width="28.00390625" style="1" customWidth="1"/>
    <col min="1017" max="1017" width="9.140625" style="1" customWidth="1"/>
    <col min="1018" max="1019" width="41.140625" style="1" customWidth="1"/>
    <col min="1020" max="1020" width="50.8515625" style="1" customWidth="1"/>
    <col min="1021" max="1021" width="40.140625" style="1" customWidth="1"/>
    <col min="1022" max="1022" width="15.421875" style="1" customWidth="1"/>
    <col min="1023" max="1023" width="45.140625" style="1" customWidth="1"/>
    <col min="1024" max="1026" width="41.140625" style="1" customWidth="1"/>
    <col min="1027" max="1269" width="9.140625" style="1" customWidth="1"/>
    <col min="1270" max="1270" width="86.00390625" style="1" bestFit="1" customWidth="1"/>
    <col min="1271" max="1271" width="9.140625" style="1" customWidth="1"/>
    <col min="1272" max="1272" width="28.00390625" style="1" customWidth="1"/>
    <col min="1273" max="1273" width="9.140625" style="1" customWidth="1"/>
    <col min="1274" max="1275" width="41.140625" style="1" customWidth="1"/>
    <col min="1276" max="1276" width="50.8515625" style="1" customWidth="1"/>
    <col min="1277" max="1277" width="40.140625" style="1" customWidth="1"/>
    <col min="1278" max="1278" width="15.421875" style="1" customWidth="1"/>
    <col min="1279" max="1279" width="45.140625" style="1" customWidth="1"/>
    <col min="1280" max="1282" width="41.140625" style="1" customWidth="1"/>
    <col min="1283" max="1525" width="9.140625" style="1" customWidth="1"/>
    <col min="1526" max="1526" width="86.00390625" style="1" bestFit="1" customWidth="1"/>
    <col min="1527" max="1527" width="9.140625" style="1" customWidth="1"/>
    <col min="1528" max="1528" width="28.00390625" style="1" customWidth="1"/>
    <col min="1529" max="1529" width="9.140625" style="1" customWidth="1"/>
    <col min="1530" max="1531" width="41.140625" style="1" customWidth="1"/>
    <col min="1532" max="1532" width="50.8515625" style="1" customWidth="1"/>
    <col min="1533" max="1533" width="40.140625" style="1" customWidth="1"/>
    <col min="1534" max="1534" width="15.421875" style="1" customWidth="1"/>
    <col min="1535" max="1535" width="45.140625" style="1" customWidth="1"/>
    <col min="1536" max="1538" width="41.140625" style="1" customWidth="1"/>
    <col min="1539" max="1781" width="9.140625" style="1" customWidth="1"/>
    <col min="1782" max="1782" width="86.00390625" style="1" bestFit="1" customWidth="1"/>
    <col min="1783" max="1783" width="9.140625" style="1" customWidth="1"/>
    <col min="1784" max="1784" width="28.00390625" style="1" customWidth="1"/>
    <col min="1785" max="1785" width="9.140625" style="1" customWidth="1"/>
    <col min="1786" max="1787" width="41.140625" style="1" customWidth="1"/>
    <col min="1788" max="1788" width="50.8515625" style="1" customWidth="1"/>
    <col min="1789" max="1789" width="40.140625" style="1" customWidth="1"/>
    <col min="1790" max="1790" width="15.421875" style="1" customWidth="1"/>
    <col min="1791" max="1791" width="45.140625" style="1" customWidth="1"/>
    <col min="1792" max="1794" width="41.140625" style="1" customWidth="1"/>
    <col min="1795" max="2037" width="9.140625" style="1" customWidth="1"/>
    <col min="2038" max="2038" width="86.00390625" style="1" bestFit="1" customWidth="1"/>
    <col min="2039" max="2039" width="9.140625" style="1" customWidth="1"/>
    <col min="2040" max="2040" width="28.00390625" style="1" customWidth="1"/>
    <col min="2041" max="2041" width="9.140625" style="1" customWidth="1"/>
    <col min="2042" max="2043" width="41.140625" style="1" customWidth="1"/>
    <col min="2044" max="2044" width="50.8515625" style="1" customWidth="1"/>
    <col min="2045" max="2045" width="40.140625" style="1" customWidth="1"/>
    <col min="2046" max="2046" width="15.421875" style="1" customWidth="1"/>
    <col min="2047" max="2047" width="45.140625" style="1" customWidth="1"/>
    <col min="2048" max="2050" width="41.140625" style="1" customWidth="1"/>
    <col min="2051" max="2293" width="9.140625" style="1" customWidth="1"/>
    <col min="2294" max="2294" width="86.00390625" style="1" bestFit="1" customWidth="1"/>
    <col min="2295" max="2295" width="9.140625" style="1" customWidth="1"/>
    <col min="2296" max="2296" width="28.00390625" style="1" customWidth="1"/>
    <col min="2297" max="2297" width="9.140625" style="1" customWidth="1"/>
    <col min="2298" max="2299" width="41.140625" style="1" customWidth="1"/>
    <col min="2300" max="2300" width="50.8515625" style="1" customWidth="1"/>
    <col min="2301" max="2301" width="40.140625" style="1" customWidth="1"/>
    <col min="2302" max="2302" width="15.421875" style="1" customWidth="1"/>
    <col min="2303" max="2303" width="45.140625" style="1" customWidth="1"/>
    <col min="2304" max="2306" width="41.140625" style="1" customWidth="1"/>
    <col min="2307" max="2549" width="9.140625" style="1" customWidth="1"/>
    <col min="2550" max="2550" width="86.00390625" style="1" bestFit="1" customWidth="1"/>
    <col min="2551" max="2551" width="9.140625" style="1" customWidth="1"/>
    <col min="2552" max="2552" width="28.00390625" style="1" customWidth="1"/>
    <col min="2553" max="2553" width="9.140625" style="1" customWidth="1"/>
    <col min="2554" max="2555" width="41.140625" style="1" customWidth="1"/>
    <col min="2556" max="2556" width="50.8515625" style="1" customWidth="1"/>
    <col min="2557" max="2557" width="40.140625" style="1" customWidth="1"/>
    <col min="2558" max="2558" width="15.421875" style="1" customWidth="1"/>
    <col min="2559" max="2559" width="45.140625" style="1" customWidth="1"/>
    <col min="2560" max="2562" width="41.140625" style="1" customWidth="1"/>
    <col min="2563" max="2805" width="9.140625" style="1" customWidth="1"/>
    <col min="2806" max="2806" width="86.00390625" style="1" bestFit="1" customWidth="1"/>
    <col min="2807" max="2807" width="9.140625" style="1" customWidth="1"/>
    <col min="2808" max="2808" width="28.00390625" style="1" customWidth="1"/>
    <col min="2809" max="2809" width="9.140625" style="1" customWidth="1"/>
    <col min="2810" max="2811" width="41.140625" style="1" customWidth="1"/>
    <col min="2812" max="2812" width="50.8515625" style="1" customWidth="1"/>
    <col min="2813" max="2813" width="40.140625" style="1" customWidth="1"/>
    <col min="2814" max="2814" width="15.421875" style="1" customWidth="1"/>
    <col min="2815" max="2815" width="45.140625" style="1" customWidth="1"/>
    <col min="2816" max="2818" width="41.140625" style="1" customWidth="1"/>
    <col min="2819" max="3061" width="9.140625" style="1" customWidth="1"/>
    <col min="3062" max="3062" width="86.00390625" style="1" bestFit="1" customWidth="1"/>
    <col min="3063" max="3063" width="9.140625" style="1" customWidth="1"/>
    <col min="3064" max="3064" width="28.00390625" style="1" customWidth="1"/>
    <col min="3065" max="3065" width="9.140625" style="1" customWidth="1"/>
    <col min="3066" max="3067" width="41.140625" style="1" customWidth="1"/>
    <col min="3068" max="3068" width="50.8515625" style="1" customWidth="1"/>
    <col min="3069" max="3069" width="40.140625" style="1" customWidth="1"/>
    <col min="3070" max="3070" width="15.421875" style="1" customWidth="1"/>
    <col min="3071" max="3071" width="45.140625" style="1" customWidth="1"/>
    <col min="3072" max="3074" width="41.140625" style="1" customWidth="1"/>
    <col min="3075" max="3317" width="9.140625" style="1" customWidth="1"/>
    <col min="3318" max="3318" width="86.00390625" style="1" bestFit="1" customWidth="1"/>
    <col min="3319" max="3319" width="9.140625" style="1" customWidth="1"/>
    <col min="3320" max="3320" width="28.00390625" style="1" customWidth="1"/>
    <col min="3321" max="3321" width="9.140625" style="1" customWidth="1"/>
    <col min="3322" max="3323" width="41.140625" style="1" customWidth="1"/>
    <col min="3324" max="3324" width="50.8515625" style="1" customWidth="1"/>
    <col min="3325" max="3325" width="40.140625" style="1" customWidth="1"/>
    <col min="3326" max="3326" width="15.421875" style="1" customWidth="1"/>
    <col min="3327" max="3327" width="45.140625" style="1" customWidth="1"/>
    <col min="3328" max="3330" width="41.140625" style="1" customWidth="1"/>
    <col min="3331" max="3573" width="9.140625" style="1" customWidth="1"/>
    <col min="3574" max="3574" width="86.00390625" style="1" bestFit="1" customWidth="1"/>
    <col min="3575" max="3575" width="9.140625" style="1" customWidth="1"/>
    <col min="3576" max="3576" width="28.00390625" style="1" customWidth="1"/>
    <col min="3577" max="3577" width="9.140625" style="1" customWidth="1"/>
    <col min="3578" max="3579" width="41.140625" style="1" customWidth="1"/>
    <col min="3580" max="3580" width="50.8515625" style="1" customWidth="1"/>
    <col min="3581" max="3581" width="40.140625" style="1" customWidth="1"/>
    <col min="3582" max="3582" width="15.421875" style="1" customWidth="1"/>
    <col min="3583" max="3583" width="45.140625" style="1" customWidth="1"/>
    <col min="3584" max="3586" width="41.140625" style="1" customWidth="1"/>
    <col min="3587" max="3829" width="9.140625" style="1" customWidth="1"/>
    <col min="3830" max="3830" width="86.00390625" style="1" bestFit="1" customWidth="1"/>
    <col min="3831" max="3831" width="9.140625" style="1" customWidth="1"/>
    <col min="3832" max="3832" width="28.00390625" style="1" customWidth="1"/>
    <col min="3833" max="3833" width="9.140625" style="1" customWidth="1"/>
    <col min="3834" max="3835" width="41.140625" style="1" customWidth="1"/>
    <col min="3836" max="3836" width="50.8515625" style="1" customWidth="1"/>
    <col min="3837" max="3837" width="40.140625" style="1" customWidth="1"/>
    <col min="3838" max="3838" width="15.421875" style="1" customWidth="1"/>
    <col min="3839" max="3839" width="45.140625" style="1" customWidth="1"/>
    <col min="3840" max="3842" width="41.140625" style="1" customWidth="1"/>
    <col min="3843" max="4085" width="9.140625" style="1" customWidth="1"/>
    <col min="4086" max="4086" width="86.00390625" style="1" bestFit="1" customWidth="1"/>
    <col min="4087" max="4087" width="9.140625" style="1" customWidth="1"/>
    <col min="4088" max="4088" width="28.00390625" style="1" customWidth="1"/>
    <col min="4089" max="4089" width="9.140625" style="1" customWidth="1"/>
    <col min="4090" max="4091" width="41.140625" style="1" customWidth="1"/>
    <col min="4092" max="4092" width="50.8515625" style="1" customWidth="1"/>
    <col min="4093" max="4093" width="40.140625" style="1" customWidth="1"/>
    <col min="4094" max="4094" width="15.421875" style="1" customWidth="1"/>
    <col min="4095" max="4095" width="45.140625" style="1" customWidth="1"/>
    <col min="4096" max="4098" width="41.140625" style="1" customWidth="1"/>
    <col min="4099" max="4341" width="9.140625" style="1" customWidth="1"/>
    <col min="4342" max="4342" width="86.00390625" style="1" bestFit="1" customWidth="1"/>
    <col min="4343" max="4343" width="9.140625" style="1" customWidth="1"/>
    <col min="4344" max="4344" width="28.00390625" style="1" customWidth="1"/>
    <col min="4345" max="4345" width="9.140625" style="1" customWidth="1"/>
    <col min="4346" max="4347" width="41.140625" style="1" customWidth="1"/>
    <col min="4348" max="4348" width="50.8515625" style="1" customWidth="1"/>
    <col min="4349" max="4349" width="40.140625" style="1" customWidth="1"/>
    <col min="4350" max="4350" width="15.421875" style="1" customWidth="1"/>
    <col min="4351" max="4351" width="45.140625" style="1" customWidth="1"/>
    <col min="4352" max="4354" width="41.140625" style="1" customWidth="1"/>
    <col min="4355" max="4597" width="9.140625" style="1" customWidth="1"/>
    <col min="4598" max="4598" width="86.00390625" style="1" bestFit="1" customWidth="1"/>
    <col min="4599" max="4599" width="9.140625" style="1" customWidth="1"/>
    <col min="4600" max="4600" width="28.00390625" style="1" customWidth="1"/>
    <col min="4601" max="4601" width="9.140625" style="1" customWidth="1"/>
    <col min="4602" max="4603" width="41.140625" style="1" customWidth="1"/>
    <col min="4604" max="4604" width="50.8515625" style="1" customWidth="1"/>
    <col min="4605" max="4605" width="40.140625" style="1" customWidth="1"/>
    <col min="4606" max="4606" width="15.421875" style="1" customWidth="1"/>
    <col min="4607" max="4607" width="45.140625" style="1" customWidth="1"/>
    <col min="4608" max="4610" width="41.140625" style="1" customWidth="1"/>
    <col min="4611" max="4853" width="9.140625" style="1" customWidth="1"/>
    <col min="4854" max="4854" width="86.00390625" style="1" bestFit="1" customWidth="1"/>
    <col min="4855" max="4855" width="9.140625" style="1" customWidth="1"/>
    <col min="4856" max="4856" width="28.00390625" style="1" customWidth="1"/>
    <col min="4857" max="4857" width="9.140625" style="1" customWidth="1"/>
    <col min="4858" max="4859" width="41.140625" style="1" customWidth="1"/>
    <col min="4860" max="4860" width="50.8515625" style="1" customWidth="1"/>
    <col min="4861" max="4861" width="40.140625" style="1" customWidth="1"/>
    <col min="4862" max="4862" width="15.421875" style="1" customWidth="1"/>
    <col min="4863" max="4863" width="45.140625" style="1" customWidth="1"/>
    <col min="4864" max="4866" width="41.140625" style="1" customWidth="1"/>
    <col min="4867" max="5109" width="9.140625" style="1" customWidth="1"/>
    <col min="5110" max="5110" width="86.00390625" style="1" bestFit="1" customWidth="1"/>
    <col min="5111" max="5111" width="9.140625" style="1" customWidth="1"/>
    <col min="5112" max="5112" width="28.00390625" style="1" customWidth="1"/>
    <col min="5113" max="5113" width="9.140625" style="1" customWidth="1"/>
    <col min="5114" max="5115" width="41.140625" style="1" customWidth="1"/>
    <col min="5116" max="5116" width="50.8515625" style="1" customWidth="1"/>
    <col min="5117" max="5117" width="40.140625" style="1" customWidth="1"/>
    <col min="5118" max="5118" width="15.421875" style="1" customWidth="1"/>
    <col min="5119" max="5119" width="45.140625" style="1" customWidth="1"/>
    <col min="5120" max="5122" width="41.140625" style="1" customWidth="1"/>
    <col min="5123" max="5365" width="9.140625" style="1" customWidth="1"/>
    <col min="5366" max="5366" width="86.00390625" style="1" bestFit="1" customWidth="1"/>
    <col min="5367" max="5367" width="9.140625" style="1" customWidth="1"/>
    <col min="5368" max="5368" width="28.00390625" style="1" customWidth="1"/>
    <col min="5369" max="5369" width="9.140625" style="1" customWidth="1"/>
    <col min="5370" max="5371" width="41.140625" style="1" customWidth="1"/>
    <col min="5372" max="5372" width="50.8515625" style="1" customWidth="1"/>
    <col min="5373" max="5373" width="40.140625" style="1" customWidth="1"/>
    <col min="5374" max="5374" width="15.421875" style="1" customWidth="1"/>
    <col min="5375" max="5375" width="45.140625" style="1" customWidth="1"/>
    <col min="5376" max="5378" width="41.140625" style="1" customWidth="1"/>
    <col min="5379" max="5621" width="9.140625" style="1" customWidth="1"/>
    <col min="5622" max="5622" width="86.00390625" style="1" bestFit="1" customWidth="1"/>
    <col min="5623" max="5623" width="9.140625" style="1" customWidth="1"/>
    <col min="5624" max="5624" width="28.00390625" style="1" customWidth="1"/>
    <col min="5625" max="5625" width="9.140625" style="1" customWidth="1"/>
    <col min="5626" max="5627" width="41.140625" style="1" customWidth="1"/>
    <col min="5628" max="5628" width="50.8515625" style="1" customWidth="1"/>
    <col min="5629" max="5629" width="40.140625" style="1" customWidth="1"/>
    <col min="5630" max="5630" width="15.421875" style="1" customWidth="1"/>
    <col min="5631" max="5631" width="45.140625" style="1" customWidth="1"/>
    <col min="5632" max="5634" width="41.140625" style="1" customWidth="1"/>
    <col min="5635" max="5877" width="9.140625" style="1" customWidth="1"/>
    <col min="5878" max="5878" width="86.00390625" style="1" bestFit="1" customWidth="1"/>
    <col min="5879" max="5879" width="9.140625" style="1" customWidth="1"/>
    <col min="5880" max="5880" width="28.00390625" style="1" customWidth="1"/>
    <col min="5881" max="5881" width="9.140625" style="1" customWidth="1"/>
    <col min="5882" max="5883" width="41.140625" style="1" customWidth="1"/>
    <col min="5884" max="5884" width="50.8515625" style="1" customWidth="1"/>
    <col min="5885" max="5885" width="40.140625" style="1" customWidth="1"/>
    <col min="5886" max="5886" width="15.421875" style="1" customWidth="1"/>
    <col min="5887" max="5887" width="45.140625" style="1" customWidth="1"/>
    <col min="5888" max="5890" width="41.140625" style="1" customWidth="1"/>
    <col min="5891" max="6133" width="9.140625" style="1" customWidth="1"/>
    <col min="6134" max="6134" width="86.00390625" style="1" bestFit="1" customWidth="1"/>
    <col min="6135" max="6135" width="9.140625" style="1" customWidth="1"/>
    <col min="6136" max="6136" width="28.00390625" style="1" customWidth="1"/>
    <col min="6137" max="6137" width="9.140625" style="1" customWidth="1"/>
    <col min="6138" max="6139" width="41.140625" style="1" customWidth="1"/>
    <col min="6140" max="6140" width="50.8515625" style="1" customWidth="1"/>
    <col min="6141" max="6141" width="40.140625" style="1" customWidth="1"/>
    <col min="6142" max="6142" width="15.421875" style="1" customWidth="1"/>
    <col min="6143" max="6143" width="45.140625" style="1" customWidth="1"/>
    <col min="6144" max="6146" width="41.140625" style="1" customWidth="1"/>
    <col min="6147" max="6389" width="9.140625" style="1" customWidth="1"/>
    <col min="6390" max="6390" width="86.00390625" style="1" bestFit="1" customWidth="1"/>
    <col min="6391" max="6391" width="9.140625" style="1" customWidth="1"/>
    <col min="6392" max="6392" width="28.00390625" style="1" customWidth="1"/>
    <col min="6393" max="6393" width="9.140625" style="1" customWidth="1"/>
    <col min="6394" max="6395" width="41.140625" style="1" customWidth="1"/>
    <col min="6396" max="6396" width="50.8515625" style="1" customWidth="1"/>
    <col min="6397" max="6397" width="40.140625" style="1" customWidth="1"/>
    <col min="6398" max="6398" width="15.421875" style="1" customWidth="1"/>
    <col min="6399" max="6399" width="45.140625" style="1" customWidth="1"/>
    <col min="6400" max="6402" width="41.140625" style="1" customWidth="1"/>
    <col min="6403" max="6645" width="9.140625" style="1" customWidth="1"/>
    <col min="6646" max="6646" width="86.00390625" style="1" bestFit="1" customWidth="1"/>
    <col min="6647" max="6647" width="9.140625" style="1" customWidth="1"/>
    <col min="6648" max="6648" width="28.00390625" style="1" customWidth="1"/>
    <col min="6649" max="6649" width="9.140625" style="1" customWidth="1"/>
    <col min="6650" max="6651" width="41.140625" style="1" customWidth="1"/>
    <col min="6652" max="6652" width="50.8515625" style="1" customWidth="1"/>
    <col min="6653" max="6653" width="40.140625" style="1" customWidth="1"/>
    <col min="6654" max="6654" width="15.421875" style="1" customWidth="1"/>
    <col min="6655" max="6655" width="45.140625" style="1" customWidth="1"/>
    <col min="6656" max="6658" width="41.140625" style="1" customWidth="1"/>
    <col min="6659" max="6901" width="9.140625" style="1" customWidth="1"/>
    <col min="6902" max="6902" width="86.00390625" style="1" bestFit="1" customWidth="1"/>
    <col min="6903" max="6903" width="9.140625" style="1" customWidth="1"/>
    <col min="6904" max="6904" width="28.00390625" style="1" customWidth="1"/>
    <col min="6905" max="6905" width="9.140625" style="1" customWidth="1"/>
    <col min="6906" max="6907" width="41.140625" style="1" customWidth="1"/>
    <col min="6908" max="6908" width="50.8515625" style="1" customWidth="1"/>
    <col min="6909" max="6909" width="40.140625" style="1" customWidth="1"/>
    <col min="6910" max="6910" width="15.421875" style="1" customWidth="1"/>
    <col min="6911" max="6911" width="45.140625" style="1" customWidth="1"/>
    <col min="6912" max="6914" width="41.140625" style="1" customWidth="1"/>
    <col min="6915" max="7157" width="9.140625" style="1" customWidth="1"/>
    <col min="7158" max="7158" width="86.00390625" style="1" bestFit="1" customWidth="1"/>
    <col min="7159" max="7159" width="9.140625" style="1" customWidth="1"/>
    <col min="7160" max="7160" width="28.00390625" style="1" customWidth="1"/>
    <col min="7161" max="7161" width="9.140625" style="1" customWidth="1"/>
    <col min="7162" max="7163" width="41.140625" style="1" customWidth="1"/>
    <col min="7164" max="7164" width="50.8515625" style="1" customWidth="1"/>
    <col min="7165" max="7165" width="40.140625" style="1" customWidth="1"/>
    <col min="7166" max="7166" width="15.421875" style="1" customWidth="1"/>
    <col min="7167" max="7167" width="45.140625" style="1" customWidth="1"/>
    <col min="7168" max="7170" width="41.140625" style="1" customWidth="1"/>
    <col min="7171" max="7413" width="9.140625" style="1" customWidth="1"/>
    <col min="7414" max="7414" width="86.00390625" style="1" bestFit="1" customWidth="1"/>
    <col min="7415" max="7415" width="9.140625" style="1" customWidth="1"/>
    <col min="7416" max="7416" width="28.00390625" style="1" customWidth="1"/>
    <col min="7417" max="7417" width="9.140625" style="1" customWidth="1"/>
    <col min="7418" max="7419" width="41.140625" style="1" customWidth="1"/>
    <col min="7420" max="7420" width="50.8515625" style="1" customWidth="1"/>
    <col min="7421" max="7421" width="40.140625" style="1" customWidth="1"/>
    <col min="7422" max="7422" width="15.421875" style="1" customWidth="1"/>
    <col min="7423" max="7423" width="45.140625" style="1" customWidth="1"/>
    <col min="7424" max="7426" width="41.140625" style="1" customWidth="1"/>
    <col min="7427" max="7669" width="9.140625" style="1" customWidth="1"/>
    <col min="7670" max="7670" width="86.00390625" style="1" bestFit="1" customWidth="1"/>
    <col min="7671" max="7671" width="9.140625" style="1" customWidth="1"/>
    <col min="7672" max="7672" width="28.00390625" style="1" customWidth="1"/>
    <col min="7673" max="7673" width="9.140625" style="1" customWidth="1"/>
    <col min="7674" max="7675" width="41.140625" style="1" customWidth="1"/>
    <col min="7676" max="7676" width="50.8515625" style="1" customWidth="1"/>
    <col min="7677" max="7677" width="40.140625" style="1" customWidth="1"/>
    <col min="7678" max="7678" width="15.421875" style="1" customWidth="1"/>
    <col min="7679" max="7679" width="45.140625" style="1" customWidth="1"/>
    <col min="7680" max="7682" width="41.140625" style="1" customWidth="1"/>
    <col min="7683" max="7925" width="9.140625" style="1" customWidth="1"/>
    <col min="7926" max="7926" width="86.00390625" style="1" bestFit="1" customWidth="1"/>
    <col min="7927" max="7927" width="9.140625" style="1" customWidth="1"/>
    <col min="7928" max="7928" width="28.00390625" style="1" customWidth="1"/>
    <col min="7929" max="7929" width="9.140625" style="1" customWidth="1"/>
    <col min="7930" max="7931" width="41.140625" style="1" customWidth="1"/>
    <col min="7932" max="7932" width="50.8515625" style="1" customWidth="1"/>
    <col min="7933" max="7933" width="40.140625" style="1" customWidth="1"/>
    <col min="7934" max="7934" width="15.421875" style="1" customWidth="1"/>
    <col min="7935" max="7935" width="45.140625" style="1" customWidth="1"/>
    <col min="7936" max="7938" width="41.140625" style="1" customWidth="1"/>
    <col min="7939" max="8181" width="9.140625" style="1" customWidth="1"/>
    <col min="8182" max="8182" width="86.00390625" style="1" bestFit="1" customWidth="1"/>
    <col min="8183" max="8183" width="9.140625" style="1" customWidth="1"/>
    <col min="8184" max="8184" width="28.00390625" style="1" customWidth="1"/>
    <col min="8185" max="8185" width="9.140625" style="1" customWidth="1"/>
    <col min="8186" max="8187" width="41.140625" style="1" customWidth="1"/>
    <col min="8188" max="8188" width="50.8515625" style="1" customWidth="1"/>
    <col min="8189" max="8189" width="40.140625" style="1" customWidth="1"/>
    <col min="8190" max="8190" width="15.421875" style="1" customWidth="1"/>
    <col min="8191" max="8191" width="45.140625" style="1" customWidth="1"/>
    <col min="8192" max="8194" width="41.140625" style="1" customWidth="1"/>
    <col min="8195" max="8437" width="9.140625" style="1" customWidth="1"/>
    <col min="8438" max="8438" width="86.00390625" style="1" bestFit="1" customWidth="1"/>
    <col min="8439" max="8439" width="9.140625" style="1" customWidth="1"/>
    <col min="8440" max="8440" width="28.00390625" style="1" customWidth="1"/>
    <col min="8441" max="8441" width="9.140625" style="1" customWidth="1"/>
    <col min="8442" max="8443" width="41.140625" style="1" customWidth="1"/>
    <col min="8444" max="8444" width="50.8515625" style="1" customWidth="1"/>
    <col min="8445" max="8445" width="40.140625" style="1" customWidth="1"/>
    <col min="8446" max="8446" width="15.421875" style="1" customWidth="1"/>
    <col min="8447" max="8447" width="45.140625" style="1" customWidth="1"/>
    <col min="8448" max="8450" width="41.140625" style="1" customWidth="1"/>
    <col min="8451" max="8693" width="9.140625" style="1" customWidth="1"/>
    <col min="8694" max="8694" width="86.00390625" style="1" bestFit="1" customWidth="1"/>
    <col min="8695" max="8695" width="9.140625" style="1" customWidth="1"/>
    <col min="8696" max="8696" width="28.00390625" style="1" customWidth="1"/>
    <col min="8697" max="8697" width="9.140625" style="1" customWidth="1"/>
    <col min="8698" max="8699" width="41.140625" style="1" customWidth="1"/>
    <col min="8700" max="8700" width="50.8515625" style="1" customWidth="1"/>
    <col min="8701" max="8701" width="40.140625" style="1" customWidth="1"/>
    <col min="8702" max="8702" width="15.421875" style="1" customWidth="1"/>
    <col min="8703" max="8703" width="45.140625" style="1" customWidth="1"/>
    <col min="8704" max="8706" width="41.140625" style="1" customWidth="1"/>
    <col min="8707" max="8949" width="9.140625" style="1" customWidth="1"/>
    <col min="8950" max="8950" width="86.00390625" style="1" bestFit="1" customWidth="1"/>
    <col min="8951" max="8951" width="9.140625" style="1" customWidth="1"/>
    <col min="8952" max="8952" width="28.00390625" style="1" customWidth="1"/>
    <col min="8953" max="8953" width="9.140625" style="1" customWidth="1"/>
    <col min="8954" max="8955" width="41.140625" style="1" customWidth="1"/>
    <col min="8956" max="8956" width="50.8515625" style="1" customWidth="1"/>
    <col min="8957" max="8957" width="40.140625" style="1" customWidth="1"/>
    <col min="8958" max="8958" width="15.421875" style="1" customWidth="1"/>
    <col min="8959" max="8959" width="45.140625" style="1" customWidth="1"/>
    <col min="8960" max="8962" width="41.140625" style="1" customWidth="1"/>
    <col min="8963" max="9205" width="9.140625" style="1" customWidth="1"/>
    <col min="9206" max="9206" width="86.00390625" style="1" bestFit="1" customWidth="1"/>
    <col min="9207" max="9207" width="9.140625" style="1" customWidth="1"/>
    <col min="9208" max="9208" width="28.00390625" style="1" customWidth="1"/>
    <col min="9209" max="9209" width="9.140625" style="1" customWidth="1"/>
    <col min="9210" max="9211" width="41.140625" style="1" customWidth="1"/>
    <col min="9212" max="9212" width="50.8515625" style="1" customWidth="1"/>
    <col min="9213" max="9213" width="40.140625" style="1" customWidth="1"/>
    <col min="9214" max="9214" width="15.421875" style="1" customWidth="1"/>
    <col min="9215" max="9215" width="45.140625" style="1" customWidth="1"/>
    <col min="9216" max="9218" width="41.140625" style="1" customWidth="1"/>
    <col min="9219" max="9461" width="9.140625" style="1" customWidth="1"/>
    <col min="9462" max="9462" width="86.00390625" style="1" bestFit="1" customWidth="1"/>
    <col min="9463" max="9463" width="9.140625" style="1" customWidth="1"/>
    <col min="9464" max="9464" width="28.00390625" style="1" customWidth="1"/>
    <col min="9465" max="9465" width="9.140625" style="1" customWidth="1"/>
    <col min="9466" max="9467" width="41.140625" style="1" customWidth="1"/>
    <col min="9468" max="9468" width="50.8515625" style="1" customWidth="1"/>
    <col min="9469" max="9469" width="40.140625" style="1" customWidth="1"/>
    <col min="9470" max="9470" width="15.421875" style="1" customWidth="1"/>
    <col min="9471" max="9471" width="45.140625" style="1" customWidth="1"/>
    <col min="9472" max="9474" width="41.140625" style="1" customWidth="1"/>
    <col min="9475" max="9717" width="9.140625" style="1" customWidth="1"/>
    <col min="9718" max="9718" width="86.00390625" style="1" bestFit="1" customWidth="1"/>
    <col min="9719" max="9719" width="9.140625" style="1" customWidth="1"/>
    <col min="9720" max="9720" width="28.00390625" style="1" customWidth="1"/>
    <col min="9721" max="9721" width="9.140625" style="1" customWidth="1"/>
    <col min="9722" max="9723" width="41.140625" style="1" customWidth="1"/>
    <col min="9724" max="9724" width="50.8515625" style="1" customWidth="1"/>
    <col min="9725" max="9725" width="40.140625" style="1" customWidth="1"/>
    <col min="9726" max="9726" width="15.421875" style="1" customWidth="1"/>
    <col min="9727" max="9727" width="45.140625" style="1" customWidth="1"/>
    <col min="9728" max="9730" width="41.140625" style="1" customWidth="1"/>
    <col min="9731" max="9973" width="9.140625" style="1" customWidth="1"/>
    <col min="9974" max="9974" width="86.00390625" style="1" bestFit="1" customWidth="1"/>
    <col min="9975" max="9975" width="9.140625" style="1" customWidth="1"/>
    <col min="9976" max="9976" width="28.00390625" style="1" customWidth="1"/>
    <col min="9977" max="9977" width="9.140625" style="1" customWidth="1"/>
    <col min="9978" max="9979" width="41.140625" style="1" customWidth="1"/>
    <col min="9980" max="9980" width="50.8515625" style="1" customWidth="1"/>
    <col min="9981" max="9981" width="40.140625" style="1" customWidth="1"/>
    <col min="9982" max="9982" width="15.421875" style="1" customWidth="1"/>
    <col min="9983" max="9983" width="45.140625" style="1" customWidth="1"/>
    <col min="9984" max="9986" width="41.140625" style="1" customWidth="1"/>
    <col min="9987" max="10229" width="9.140625" style="1" customWidth="1"/>
    <col min="10230" max="10230" width="86.00390625" style="1" bestFit="1" customWidth="1"/>
    <col min="10231" max="10231" width="9.140625" style="1" customWidth="1"/>
    <col min="10232" max="10232" width="28.00390625" style="1" customWidth="1"/>
    <col min="10233" max="10233" width="9.140625" style="1" customWidth="1"/>
    <col min="10234" max="10235" width="41.140625" style="1" customWidth="1"/>
    <col min="10236" max="10236" width="50.8515625" style="1" customWidth="1"/>
    <col min="10237" max="10237" width="40.140625" style="1" customWidth="1"/>
    <col min="10238" max="10238" width="15.421875" style="1" customWidth="1"/>
    <col min="10239" max="10239" width="45.140625" style="1" customWidth="1"/>
    <col min="10240" max="10242" width="41.140625" style="1" customWidth="1"/>
    <col min="10243" max="10485" width="9.140625" style="1" customWidth="1"/>
    <col min="10486" max="10486" width="86.00390625" style="1" bestFit="1" customWidth="1"/>
    <col min="10487" max="10487" width="9.140625" style="1" customWidth="1"/>
    <col min="10488" max="10488" width="28.00390625" style="1" customWidth="1"/>
    <col min="10489" max="10489" width="9.140625" style="1" customWidth="1"/>
    <col min="10490" max="10491" width="41.140625" style="1" customWidth="1"/>
    <col min="10492" max="10492" width="50.8515625" style="1" customWidth="1"/>
    <col min="10493" max="10493" width="40.140625" style="1" customWidth="1"/>
    <col min="10494" max="10494" width="15.421875" style="1" customWidth="1"/>
    <col min="10495" max="10495" width="45.140625" style="1" customWidth="1"/>
    <col min="10496" max="10498" width="41.140625" style="1" customWidth="1"/>
    <col min="10499" max="10741" width="9.140625" style="1" customWidth="1"/>
    <col min="10742" max="10742" width="86.00390625" style="1" bestFit="1" customWidth="1"/>
    <col min="10743" max="10743" width="9.140625" style="1" customWidth="1"/>
    <col min="10744" max="10744" width="28.00390625" style="1" customWidth="1"/>
    <col min="10745" max="10745" width="9.140625" style="1" customWidth="1"/>
    <col min="10746" max="10747" width="41.140625" style="1" customWidth="1"/>
    <col min="10748" max="10748" width="50.8515625" style="1" customWidth="1"/>
    <col min="10749" max="10749" width="40.140625" style="1" customWidth="1"/>
    <col min="10750" max="10750" width="15.421875" style="1" customWidth="1"/>
    <col min="10751" max="10751" width="45.140625" style="1" customWidth="1"/>
    <col min="10752" max="10754" width="41.140625" style="1" customWidth="1"/>
    <col min="10755" max="10997" width="9.140625" style="1" customWidth="1"/>
    <col min="10998" max="10998" width="86.00390625" style="1" bestFit="1" customWidth="1"/>
    <col min="10999" max="10999" width="9.140625" style="1" customWidth="1"/>
    <col min="11000" max="11000" width="28.00390625" style="1" customWidth="1"/>
    <col min="11001" max="11001" width="9.140625" style="1" customWidth="1"/>
    <col min="11002" max="11003" width="41.140625" style="1" customWidth="1"/>
    <col min="11004" max="11004" width="50.8515625" style="1" customWidth="1"/>
    <col min="11005" max="11005" width="40.140625" style="1" customWidth="1"/>
    <col min="11006" max="11006" width="15.421875" style="1" customWidth="1"/>
    <col min="11007" max="11007" width="45.140625" style="1" customWidth="1"/>
    <col min="11008" max="11010" width="41.140625" style="1" customWidth="1"/>
    <col min="11011" max="11253" width="9.140625" style="1" customWidth="1"/>
    <col min="11254" max="11254" width="86.00390625" style="1" bestFit="1" customWidth="1"/>
    <col min="11255" max="11255" width="9.140625" style="1" customWidth="1"/>
    <col min="11256" max="11256" width="28.00390625" style="1" customWidth="1"/>
    <col min="11257" max="11257" width="9.140625" style="1" customWidth="1"/>
    <col min="11258" max="11259" width="41.140625" style="1" customWidth="1"/>
    <col min="11260" max="11260" width="50.8515625" style="1" customWidth="1"/>
    <col min="11261" max="11261" width="40.140625" style="1" customWidth="1"/>
    <col min="11262" max="11262" width="15.421875" style="1" customWidth="1"/>
    <col min="11263" max="11263" width="45.140625" style="1" customWidth="1"/>
    <col min="11264" max="11266" width="41.140625" style="1" customWidth="1"/>
    <col min="11267" max="11509" width="9.140625" style="1" customWidth="1"/>
    <col min="11510" max="11510" width="86.00390625" style="1" bestFit="1" customWidth="1"/>
    <col min="11511" max="11511" width="9.140625" style="1" customWidth="1"/>
    <col min="11512" max="11512" width="28.00390625" style="1" customWidth="1"/>
    <col min="11513" max="11513" width="9.140625" style="1" customWidth="1"/>
    <col min="11514" max="11515" width="41.140625" style="1" customWidth="1"/>
    <col min="11516" max="11516" width="50.8515625" style="1" customWidth="1"/>
    <col min="11517" max="11517" width="40.140625" style="1" customWidth="1"/>
    <col min="11518" max="11518" width="15.421875" style="1" customWidth="1"/>
    <col min="11519" max="11519" width="45.140625" style="1" customWidth="1"/>
    <col min="11520" max="11522" width="41.140625" style="1" customWidth="1"/>
    <col min="11523" max="11765" width="9.140625" style="1" customWidth="1"/>
    <col min="11766" max="11766" width="86.00390625" style="1" bestFit="1" customWidth="1"/>
    <col min="11767" max="11767" width="9.140625" style="1" customWidth="1"/>
    <col min="11768" max="11768" width="28.00390625" style="1" customWidth="1"/>
    <col min="11769" max="11769" width="9.140625" style="1" customWidth="1"/>
    <col min="11770" max="11771" width="41.140625" style="1" customWidth="1"/>
    <col min="11772" max="11772" width="50.8515625" style="1" customWidth="1"/>
    <col min="11773" max="11773" width="40.140625" style="1" customWidth="1"/>
    <col min="11774" max="11774" width="15.421875" style="1" customWidth="1"/>
    <col min="11775" max="11775" width="45.140625" style="1" customWidth="1"/>
    <col min="11776" max="11778" width="41.140625" style="1" customWidth="1"/>
    <col min="11779" max="12021" width="9.140625" style="1" customWidth="1"/>
    <col min="12022" max="12022" width="86.00390625" style="1" bestFit="1" customWidth="1"/>
    <col min="12023" max="12023" width="9.140625" style="1" customWidth="1"/>
    <col min="12024" max="12024" width="28.00390625" style="1" customWidth="1"/>
    <col min="12025" max="12025" width="9.140625" style="1" customWidth="1"/>
    <col min="12026" max="12027" width="41.140625" style="1" customWidth="1"/>
    <col min="12028" max="12028" width="50.8515625" style="1" customWidth="1"/>
    <col min="12029" max="12029" width="40.140625" style="1" customWidth="1"/>
    <col min="12030" max="12030" width="15.421875" style="1" customWidth="1"/>
    <col min="12031" max="12031" width="45.140625" style="1" customWidth="1"/>
    <col min="12032" max="12034" width="41.140625" style="1" customWidth="1"/>
    <col min="12035" max="12277" width="9.140625" style="1" customWidth="1"/>
    <col min="12278" max="12278" width="86.00390625" style="1" bestFit="1" customWidth="1"/>
    <col min="12279" max="12279" width="9.140625" style="1" customWidth="1"/>
    <col min="12280" max="12280" width="28.00390625" style="1" customWidth="1"/>
    <col min="12281" max="12281" width="9.140625" style="1" customWidth="1"/>
    <col min="12282" max="12283" width="41.140625" style="1" customWidth="1"/>
    <col min="12284" max="12284" width="50.8515625" style="1" customWidth="1"/>
    <col min="12285" max="12285" width="40.140625" style="1" customWidth="1"/>
    <col min="12286" max="12286" width="15.421875" style="1" customWidth="1"/>
    <col min="12287" max="12287" width="45.140625" style="1" customWidth="1"/>
    <col min="12288" max="12290" width="41.140625" style="1" customWidth="1"/>
    <col min="12291" max="12533" width="9.140625" style="1" customWidth="1"/>
    <col min="12534" max="12534" width="86.00390625" style="1" bestFit="1" customWidth="1"/>
    <col min="12535" max="12535" width="9.140625" style="1" customWidth="1"/>
    <col min="12536" max="12536" width="28.00390625" style="1" customWidth="1"/>
    <col min="12537" max="12537" width="9.140625" style="1" customWidth="1"/>
    <col min="12538" max="12539" width="41.140625" style="1" customWidth="1"/>
    <col min="12540" max="12540" width="50.8515625" style="1" customWidth="1"/>
    <col min="12541" max="12541" width="40.140625" style="1" customWidth="1"/>
    <col min="12542" max="12542" width="15.421875" style="1" customWidth="1"/>
    <col min="12543" max="12543" width="45.140625" style="1" customWidth="1"/>
    <col min="12544" max="12546" width="41.140625" style="1" customWidth="1"/>
    <col min="12547" max="12789" width="9.140625" style="1" customWidth="1"/>
    <col min="12790" max="12790" width="86.00390625" style="1" bestFit="1" customWidth="1"/>
    <col min="12791" max="12791" width="9.140625" style="1" customWidth="1"/>
    <col min="12792" max="12792" width="28.00390625" style="1" customWidth="1"/>
    <col min="12793" max="12793" width="9.140625" style="1" customWidth="1"/>
    <col min="12794" max="12795" width="41.140625" style="1" customWidth="1"/>
    <col min="12796" max="12796" width="50.8515625" style="1" customWidth="1"/>
    <col min="12797" max="12797" width="40.140625" style="1" customWidth="1"/>
    <col min="12798" max="12798" width="15.421875" style="1" customWidth="1"/>
    <col min="12799" max="12799" width="45.140625" style="1" customWidth="1"/>
    <col min="12800" max="12802" width="41.140625" style="1" customWidth="1"/>
    <col min="12803" max="13045" width="9.140625" style="1" customWidth="1"/>
    <col min="13046" max="13046" width="86.00390625" style="1" bestFit="1" customWidth="1"/>
    <col min="13047" max="13047" width="9.140625" style="1" customWidth="1"/>
    <col min="13048" max="13048" width="28.00390625" style="1" customWidth="1"/>
    <col min="13049" max="13049" width="9.140625" style="1" customWidth="1"/>
    <col min="13050" max="13051" width="41.140625" style="1" customWidth="1"/>
    <col min="13052" max="13052" width="50.8515625" style="1" customWidth="1"/>
    <col min="13053" max="13053" width="40.140625" style="1" customWidth="1"/>
    <col min="13054" max="13054" width="15.421875" style="1" customWidth="1"/>
    <col min="13055" max="13055" width="45.140625" style="1" customWidth="1"/>
    <col min="13056" max="13058" width="41.140625" style="1" customWidth="1"/>
    <col min="13059" max="13301" width="9.140625" style="1" customWidth="1"/>
    <col min="13302" max="13302" width="86.00390625" style="1" bestFit="1" customWidth="1"/>
    <col min="13303" max="13303" width="9.140625" style="1" customWidth="1"/>
    <col min="13304" max="13304" width="28.00390625" style="1" customWidth="1"/>
    <col min="13305" max="13305" width="9.140625" style="1" customWidth="1"/>
    <col min="13306" max="13307" width="41.140625" style="1" customWidth="1"/>
    <col min="13308" max="13308" width="50.8515625" style="1" customWidth="1"/>
    <col min="13309" max="13309" width="40.140625" style="1" customWidth="1"/>
    <col min="13310" max="13310" width="15.421875" style="1" customWidth="1"/>
    <col min="13311" max="13311" width="45.140625" style="1" customWidth="1"/>
    <col min="13312" max="13314" width="41.140625" style="1" customWidth="1"/>
    <col min="13315" max="13557" width="9.140625" style="1" customWidth="1"/>
    <col min="13558" max="13558" width="86.00390625" style="1" bestFit="1" customWidth="1"/>
    <col min="13559" max="13559" width="9.140625" style="1" customWidth="1"/>
    <col min="13560" max="13560" width="28.00390625" style="1" customWidth="1"/>
    <col min="13561" max="13561" width="9.140625" style="1" customWidth="1"/>
    <col min="13562" max="13563" width="41.140625" style="1" customWidth="1"/>
    <col min="13564" max="13564" width="50.8515625" style="1" customWidth="1"/>
    <col min="13565" max="13565" width="40.140625" style="1" customWidth="1"/>
    <col min="13566" max="13566" width="15.421875" style="1" customWidth="1"/>
    <col min="13567" max="13567" width="45.140625" style="1" customWidth="1"/>
    <col min="13568" max="13570" width="41.140625" style="1" customWidth="1"/>
    <col min="13571" max="13813" width="9.140625" style="1" customWidth="1"/>
    <col min="13814" max="13814" width="86.00390625" style="1" bestFit="1" customWidth="1"/>
    <col min="13815" max="13815" width="9.140625" style="1" customWidth="1"/>
    <col min="13816" max="13816" width="28.00390625" style="1" customWidth="1"/>
    <col min="13817" max="13817" width="9.140625" style="1" customWidth="1"/>
    <col min="13818" max="13819" width="41.140625" style="1" customWidth="1"/>
    <col min="13820" max="13820" width="50.8515625" style="1" customWidth="1"/>
    <col min="13821" max="13821" width="40.140625" style="1" customWidth="1"/>
    <col min="13822" max="13822" width="15.421875" style="1" customWidth="1"/>
    <col min="13823" max="13823" width="45.140625" style="1" customWidth="1"/>
    <col min="13824" max="13826" width="41.140625" style="1" customWidth="1"/>
    <col min="13827" max="14069" width="9.140625" style="1" customWidth="1"/>
    <col min="14070" max="14070" width="86.00390625" style="1" bestFit="1" customWidth="1"/>
    <col min="14071" max="14071" width="9.140625" style="1" customWidth="1"/>
    <col min="14072" max="14072" width="28.00390625" style="1" customWidth="1"/>
    <col min="14073" max="14073" width="9.140625" style="1" customWidth="1"/>
    <col min="14074" max="14075" width="41.140625" style="1" customWidth="1"/>
    <col min="14076" max="14076" width="50.8515625" style="1" customWidth="1"/>
    <col min="14077" max="14077" width="40.140625" style="1" customWidth="1"/>
    <col min="14078" max="14078" width="15.421875" style="1" customWidth="1"/>
    <col min="14079" max="14079" width="45.140625" style="1" customWidth="1"/>
    <col min="14080" max="14082" width="41.140625" style="1" customWidth="1"/>
    <col min="14083" max="14325" width="9.140625" style="1" customWidth="1"/>
    <col min="14326" max="14326" width="86.00390625" style="1" bestFit="1" customWidth="1"/>
    <col min="14327" max="14327" width="9.140625" style="1" customWidth="1"/>
    <col min="14328" max="14328" width="28.00390625" style="1" customWidth="1"/>
    <col min="14329" max="14329" width="9.140625" style="1" customWidth="1"/>
    <col min="14330" max="14331" width="41.140625" style="1" customWidth="1"/>
    <col min="14332" max="14332" width="50.8515625" style="1" customWidth="1"/>
    <col min="14333" max="14333" width="40.140625" style="1" customWidth="1"/>
    <col min="14334" max="14334" width="15.421875" style="1" customWidth="1"/>
    <col min="14335" max="14335" width="45.140625" style="1" customWidth="1"/>
    <col min="14336" max="14338" width="41.140625" style="1" customWidth="1"/>
    <col min="14339" max="14581" width="9.140625" style="1" customWidth="1"/>
    <col min="14582" max="14582" width="86.00390625" style="1" bestFit="1" customWidth="1"/>
    <col min="14583" max="14583" width="9.140625" style="1" customWidth="1"/>
    <col min="14584" max="14584" width="28.00390625" style="1" customWidth="1"/>
    <col min="14585" max="14585" width="9.140625" style="1" customWidth="1"/>
    <col min="14586" max="14587" width="41.140625" style="1" customWidth="1"/>
    <col min="14588" max="14588" width="50.8515625" style="1" customWidth="1"/>
    <col min="14589" max="14589" width="40.140625" style="1" customWidth="1"/>
    <col min="14590" max="14590" width="15.421875" style="1" customWidth="1"/>
    <col min="14591" max="14591" width="45.140625" style="1" customWidth="1"/>
    <col min="14592" max="14594" width="41.140625" style="1" customWidth="1"/>
    <col min="14595" max="14837" width="9.140625" style="1" customWidth="1"/>
    <col min="14838" max="14838" width="86.00390625" style="1" bestFit="1" customWidth="1"/>
    <col min="14839" max="14839" width="9.140625" style="1" customWidth="1"/>
    <col min="14840" max="14840" width="28.00390625" style="1" customWidth="1"/>
    <col min="14841" max="14841" width="9.140625" style="1" customWidth="1"/>
    <col min="14842" max="14843" width="41.140625" style="1" customWidth="1"/>
    <col min="14844" max="14844" width="50.8515625" style="1" customWidth="1"/>
    <col min="14845" max="14845" width="40.140625" style="1" customWidth="1"/>
    <col min="14846" max="14846" width="15.421875" style="1" customWidth="1"/>
    <col min="14847" max="14847" width="45.140625" style="1" customWidth="1"/>
    <col min="14848" max="14850" width="41.140625" style="1" customWidth="1"/>
    <col min="14851" max="15093" width="9.140625" style="1" customWidth="1"/>
    <col min="15094" max="15094" width="86.00390625" style="1" bestFit="1" customWidth="1"/>
    <col min="15095" max="15095" width="9.140625" style="1" customWidth="1"/>
    <col min="15096" max="15096" width="28.00390625" style="1" customWidth="1"/>
    <col min="15097" max="15097" width="9.140625" style="1" customWidth="1"/>
    <col min="15098" max="15099" width="41.140625" style="1" customWidth="1"/>
    <col min="15100" max="15100" width="50.8515625" style="1" customWidth="1"/>
    <col min="15101" max="15101" width="40.140625" style="1" customWidth="1"/>
    <col min="15102" max="15102" width="15.421875" style="1" customWidth="1"/>
    <col min="15103" max="15103" width="45.140625" style="1" customWidth="1"/>
    <col min="15104" max="15106" width="41.140625" style="1" customWidth="1"/>
    <col min="15107" max="15349" width="9.140625" style="1" customWidth="1"/>
    <col min="15350" max="15350" width="86.00390625" style="1" bestFit="1" customWidth="1"/>
    <col min="15351" max="15351" width="9.140625" style="1" customWidth="1"/>
    <col min="15352" max="15352" width="28.00390625" style="1" customWidth="1"/>
    <col min="15353" max="15353" width="9.140625" style="1" customWidth="1"/>
    <col min="15354" max="15355" width="41.140625" style="1" customWidth="1"/>
    <col min="15356" max="15356" width="50.8515625" style="1" customWidth="1"/>
    <col min="15357" max="15357" width="40.140625" style="1" customWidth="1"/>
    <col min="15358" max="15358" width="15.421875" style="1" customWidth="1"/>
    <col min="15359" max="15359" width="45.140625" style="1" customWidth="1"/>
    <col min="15360" max="15362" width="41.140625" style="1" customWidth="1"/>
    <col min="15363" max="15605" width="9.140625" style="1" customWidth="1"/>
    <col min="15606" max="15606" width="86.00390625" style="1" bestFit="1" customWidth="1"/>
    <col min="15607" max="15607" width="9.140625" style="1" customWidth="1"/>
    <col min="15608" max="15608" width="28.00390625" style="1" customWidth="1"/>
    <col min="15609" max="15609" width="9.140625" style="1" customWidth="1"/>
    <col min="15610" max="15611" width="41.140625" style="1" customWidth="1"/>
    <col min="15612" max="15612" width="50.8515625" style="1" customWidth="1"/>
    <col min="15613" max="15613" width="40.140625" style="1" customWidth="1"/>
    <col min="15614" max="15614" width="15.421875" style="1" customWidth="1"/>
    <col min="15615" max="15615" width="45.140625" style="1" customWidth="1"/>
    <col min="15616" max="15618" width="41.140625" style="1" customWidth="1"/>
    <col min="15619" max="15861" width="9.140625" style="1" customWidth="1"/>
    <col min="15862" max="15862" width="86.00390625" style="1" bestFit="1" customWidth="1"/>
    <col min="15863" max="15863" width="9.140625" style="1" customWidth="1"/>
    <col min="15864" max="15864" width="28.00390625" style="1" customWidth="1"/>
    <col min="15865" max="15865" width="9.140625" style="1" customWidth="1"/>
    <col min="15866" max="15867" width="41.140625" style="1" customWidth="1"/>
    <col min="15868" max="15868" width="50.8515625" style="1" customWidth="1"/>
    <col min="15869" max="15869" width="40.140625" style="1" customWidth="1"/>
    <col min="15870" max="15870" width="15.421875" style="1" customWidth="1"/>
    <col min="15871" max="15871" width="45.140625" style="1" customWidth="1"/>
    <col min="15872" max="15874" width="41.140625" style="1" customWidth="1"/>
    <col min="15875" max="16117" width="9.140625" style="1" customWidth="1"/>
    <col min="16118" max="16118" width="86.00390625" style="1" bestFit="1" customWidth="1"/>
    <col min="16119" max="16119" width="9.140625" style="1" customWidth="1"/>
    <col min="16120" max="16120" width="28.00390625" style="1" customWidth="1"/>
    <col min="16121" max="16121" width="9.140625" style="1" customWidth="1"/>
    <col min="16122" max="16123" width="41.140625" style="1" customWidth="1"/>
    <col min="16124" max="16124" width="50.8515625" style="1" customWidth="1"/>
    <col min="16125" max="16125" width="40.140625" style="1" customWidth="1"/>
    <col min="16126" max="16126" width="15.421875" style="1" customWidth="1"/>
    <col min="16127" max="16127" width="45.140625" style="1" customWidth="1"/>
    <col min="16128" max="16130" width="41.140625" style="1" customWidth="1"/>
    <col min="16131" max="16384" width="9.140625" style="1" customWidth="1"/>
  </cols>
  <sheetData>
    <row r="1" spans="1:12" ht="15">
      <c r="A1" s="2" t="s">
        <v>141</v>
      </c>
      <c r="B1" s="2" t="s">
        <v>136</v>
      </c>
      <c r="C1" s="2" t="s">
        <v>137</v>
      </c>
      <c r="D1" s="2" t="s">
        <v>138</v>
      </c>
      <c r="E1" s="2" t="s">
        <v>139</v>
      </c>
      <c r="F1" s="2" t="s">
        <v>140</v>
      </c>
      <c r="G1" s="1" t="s">
        <v>409</v>
      </c>
      <c r="J1" s="6" t="s">
        <v>410</v>
      </c>
      <c r="K1" s="3" t="s">
        <v>142</v>
      </c>
      <c r="L1" s="3" t="s">
        <v>143</v>
      </c>
    </row>
    <row r="2" spans="1:12" ht="15">
      <c r="A2" s="1">
        <v>1</v>
      </c>
      <c r="B2" s="1" t="s">
        <v>44</v>
      </c>
      <c r="C2" s="1" t="s">
        <v>45</v>
      </c>
      <c r="D2" s="1" t="s">
        <v>46</v>
      </c>
      <c r="E2" s="1" t="s">
        <v>47</v>
      </c>
      <c r="F2" s="1">
        <v>-21809000</v>
      </c>
      <c r="G2" s="1">
        <f>B2+0</f>
        <v>2</v>
      </c>
      <c r="H2" s="1" t="str">
        <f>VLOOKUP($G$2:$G$39,$J$2:$L$140,3,FALSE)</f>
        <v>Mayoral</v>
      </c>
      <c r="J2" s="6">
        <f>K2+0</f>
        <v>2</v>
      </c>
      <c r="K2" s="4" t="s">
        <v>44</v>
      </c>
      <c r="L2" s="5" t="s">
        <v>144</v>
      </c>
    </row>
    <row r="3" spans="1:12" ht="15">
      <c r="A3" s="1">
        <v>1</v>
      </c>
      <c r="B3" s="1" t="s">
        <v>44</v>
      </c>
      <c r="C3" s="1" t="s">
        <v>45</v>
      </c>
      <c r="D3" s="1" t="s">
        <v>48</v>
      </c>
      <c r="E3" s="1" t="s">
        <v>49</v>
      </c>
      <c r="F3" s="1">
        <v>-45000</v>
      </c>
      <c r="G3" s="1">
        <f aca="true" t="shared" si="0" ref="G3:G39">B3+0</f>
        <v>2</v>
      </c>
      <c r="H3" s="1" t="str">
        <f aca="true" t="shared" si="1" ref="H3:H39">VLOOKUP($G$2:$G$39,$J$2:$L$140,3,FALSE)</f>
        <v>Mayoral</v>
      </c>
      <c r="J3" s="6">
        <f aca="true" t="shared" si="2" ref="J3:J66">K3+0</f>
        <v>3</v>
      </c>
      <c r="K3" s="4" t="s">
        <v>145</v>
      </c>
      <c r="L3" s="5" t="s">
        <v>146</v>
      </c>
    </row>
    <row r="4" spans="1:12" ht="15">
      <c r="A4" s="1">
        <v>1</v>
      </c>
      <c r="B4" s="1" t="s">
        <v>44</v>
      </c>
      <c r="C4" s="1" t="s">
        <v>45</v>
      </c>
      <c r="D4" s="1" t="s">
        <v>50</v>
      </c>
      <c r="E4" s="1" t="s">
        <v>51</v>
      </c>
      <c r="F4" s="1">
        <v>-176212000</v>
      </c>
      <c r="G4" s="1">
        <f t="shared" si="0"/>
        <v>2</v>
      </c>
      <c r="H4" s="1" t="str">
        <f t="shared" si="1"/>
        <v>Mayoral</v>
      </c>
      <c r="J4" s="6">
        <f t="shared" si="2"/>
        <v>4</v>
      </c>
      <c r="K4" s="4" t="s">
        <v>147</v>
      </c>
      <c r="L4" s="5" t="s">
        <v>148</v>
      </c>
    </row>
    <row r="5" spans="1:12" ht="15">
      <c r="A5" s="1">
        <v>1</v>
      </c>
      <c r="B5" s="1" t="s">
        <v>44</v>
      </c>
      <c r="C5" s="1" t="s">
        <v>45</v>
      </c>
      <c r="D5" s="1" t="s">
        <v>52</v>
      </c>
      <c r="E5" s="1" t="s">
        <v>53</v>
      </c>
      <c r="F5" s="1">
        <v>198066000</v>
      </c>
      <c r="G5" s="1">
        <f t="shared" si="0"/>
        <v>2</v>
      </c>
      <c r="H5" s="1" t="str">
        <f t="shared" si="1"/>
        <v>Mayoral</v>
      </c>
      <c r="J5" s="6">
        <f t="shared" si="2"/>
        <v>8</v>
      </c>
      <c r="K5" s="4" t="s">
        <v>149</v>
      </c>
      <c r="L5" s="5" t="s">
        <v>150</v>
      </c>
    </row>
    <row r="6" spans="1:12" ht="15">
      <c r="A6" s="1">
        <v>1</v>
      </c>
      <c r="B6" s="1" t="s">
        <v>44</v>
      </c>
      <c r="C6" s="1" t="s">
        <v>45</v>
      </c>
      <c r="D6" s="1" t="s">
        <v>54</v>
      </c>
      <c r="E6" s="1" t="s">
        <v>55</v>
      </c>
      <c r="F6" s="1">
        <v>-1000000</v>
      </c>
      <c r="G6" s="1">
        <f t="shared" si="0"/>
        <v>2</v>
      </c>
      <c r="H6" s="1" t="str">
        <f t="shared" si="1"/>
        <v>Mayoral</v>
      </c>
      <c r="J6" s="6">
        <f t="shared" si="2"/>
        <v>10</v>
      </c>
      <c r="K6" s="4" t="s">
        <v>151</v>
      </c>
      <c r="L6" s="5" t="s">
        <v>152</v>
      </c>
    </row>
    <row r="7" spans="1:12" ht="15">
      <c r="A7" s="1">
        <v>1</v>
      </c>
      <c r="B7" s="1" t="s">
        <v>44</v>
      </c>
      <c r="C7" s="1" t="s">
        <v>45</v>
      </c>
      <c r="D7" s="1" t="s">
        <v>56</v>
      </c>
      <c r="E7" s="1" t="s">
        <v>57</v>
      </c>
      <c r="F7" s="1">
        <v>19000000</v>
      </c>
      <c r="G7" s="1">
        <f t="shared" si="0"/>
        <v>2</v>
      </c>
      <c r="H7" s="1" t="str">
        <f t="shared" si="1"/>
        <v>Mayoral</v>
      </c>
      <c r="J7" s="6">
        <f t="shared" si="2"/>
        <v>11</v>
      </c>
      <c r="K7" s="4" t="s">
        <v>153</v>
      </c>
      <c r="L7" s="5" t="s">
        <v>154</v>
      </c>
    </row>
    <row r="8" spans="1:12" ht="15">
      <c r="A8" s="1">
        <v>1</v>
      </c>
      <c r="B8" s="1" t="s">
        <v>44</v>
      </c>
      <c r="C8" s="1" t="s">
        <v>45</v>
      </c>
      <c r="D8" s="1" t="s">
        <v>58</v>
      </c>
      <c r="E8" s="1" t="s">
        <v>59</v>
      </c>
      <c r="F8" s="1">
        <v>1000000</v>
      </c>
      <c r="G8" s="1">
        <f t="shared" si="0"/>
        <v>2</v>
      </c>
      <c r="H8" s="1" t="str">
        <f t="shared" si="1"/>
        <v>Mayoral</v>
      </c>
      <c r="J8" s="6">
        <f t="shared" si="2"/>
        <v>12</v>
      </c>
      <c r="K8" s="4" t="s">
        <v>155</v>
      </c>
      <c r="L8" s="5" t="s">
        <v>156</v>
      </c>
    </row>
    <row r="9" spans="1:12" ht="15">
      <c r="A9" s="1">
        <v>1</v>
      </c>
      <c r="B9" s="1" t="s">
        <v>44</v>
      </c>
      <c r="C9" s="1" t="s">
        <v>45</v>
      </c>
      <c r="D9" s="1" t="s">
        <v>60</v>
      </c>
      <c r="E9" s="1" t="s">
        <v>61</v>
      </c>
      <c r="F9" s="1">
        <v>1000000</v>
      </c>
      <c r="G9" s="1">
        <f t="shared" si="0"/>
        <v>2</v>
      </c>
      <c r="H9" s="1" t="str">
        <f t="shared" si="1"/>
        <v>Mayoral</v>
      </c>
      <c r="J9" s="6">
        <f t="shared" si="2"/>
        <v>13</v>
      </c>
      <c r="K9" s="4" t="s">
        <v>157</v>
      </c>
      <c r="L9" s="5" t="s">
        <v>158</v>
      </c>
    </row>
    <row r="10" spans="1:12" ht="15">
      <c r="A10" s="1">
        <v>1</v>
      </c>
      <c r="B10" s="1" t="s">
        <v>44</v>
      </c>
      <c r="C10" s="1" t="s">
        <v>45</v>
      </c>
      <c r="D10" s="1" t="s">
        <v>62</v>
      </c>
      <c r="E10" s="1" t="s">
        <v>63</v>
      </c>
      <c r="F10" s="1">
        <v>-36000000</v>
      </c>
      <c r="G10" s="1">
        <f t="shared" si="0"/>
        <v>2</v>
      </c>
      <c r="H10" s="1" t="str">
        <f t="shared" si="1"/>
        <v>Mayoral</v>
      </c>
      <c r="J10" s="6">
        <f t="shared" si="2"/>
        <v>14</v>
      </c>
      <c r="K10" s="4" t="s">
        <v>159</v>
      </c>
      <c r="L10" s="5" t="s">
        <v>160</v>
      </c>
    </row>
    <row r="11" spans="1:12" ht="15">
      <c r="A11" s="1">
        <v>1</v>
      </c>
      <c r="B11" s="1" t="s">
        <v>44</v>
      </c>
      <c r="C11" s="1" t="s">
        <v>45</v>
      </c>
      <c r="D11" s="1" t="s">
        <v>64</v>
      </c>
      <c r="E11" s="1" t="s">
        <v>65</v>
      </c>
      <c r="F11" s="1">
        <v>-5000000</v>
      </c>
      <c r="G11" s="1">
        <f t="shared" si="0"/>
        <v>2</v>
      </c>
      <c r="H11" s="1" t="str">
        <f t="shared" si="1"/>
        <v>Mayoral</v>
      </c>
      <c r="J11" s="6">
        <f t="shared" si="2"/>
        <v>15</v>
      </c>
      <c r="K11" s="4" t="s">
        <v>161</v>
      </c>
      <c r="L11" s="5" t="s">
        <v>162</v>
      </c>
    </row>
    <row r="12" spans="1:12" ht="15">
      <c r="A12" s="1">
        <v>1</v>
      </c>
      <c r="B12" s="1" t="s">
        <v>44</v>
      </c>
      <c r="C12" s="1" t="s">
        <v>45</v>
      </c>
      <c r="D12" s="1" t="s">
        <v>66</v>
      </c>
      <c r="E12" s="1" t="s">
        <v>67</v>
      </c>
      <c r="F12" s="1">
        <v>-32000000</v>
      </c>
      <c r="G12" s="1">
        <f t="shared" si="0"/>
        <v>2</v>
      </c>
      <c r="H12" s="1" t="str">
        <f t="shared" si="1"/>
        <v>Mayoral</v>
      </c>
      <c r="J12" s="6">
        <f t="shared" si="2"/>
        <v>17</v>
      </c>
      <c r="K12" s="4" t="s">
        <v>163</v>
      </c>
      <c r="L12" s="5" t="s">
        <v>164</v>
      </c>
    </row>
    <row r="13" spans="1:12" ht="15">
      <c r="A13" s="1">
        <v>1</v>
      </c>
      <c r="B13" s="1" t="s">
        <v>44</v>
      </c>
      <c r="C13" s="1" t="s">
        <v>45</v>
      </c>
      <c r="D13" s="1" t="s">
        <v>68</v>
      </c>
      <c r="E13" s="1" t="s">
        <v>69</v>
      </c>
      <c r="F13" s="1">
        <v>-48000000</v>
      </c>
      <c r="G13" s="1">
        <f t="shared" si="0"/>
        <v>2</v>
      </c>
      <c r="H13" s="1" t="str">
        <f t="shared" si="1"/>
        <v>Mayoral</v>
      </c>
      <c r="J13" s="6">
        <f t="shared" si="2"/>
        <v>21</v>
      </c>
      <c r="K13" s="4" t="s">
        <v>165</v>
      </c>
      <c r="L13" s="5" t="s">
        <v>166</v>
      </c>
    </row>
    <row r="14" spans="1:12" ht="15">
      <c r="A14" s="1">
        <v>1</v>
      </c>
      <c r="B14" s="1" t="s">
        <v>44</v>
      </c>
      <c r="C14" s="1" t="s">
        <v>45</v>
      </c>
      <c r="D14" s="1" t="s">
        <v>70</v>
      </c>
      <c r="E14" s="1" t="s">
        <v>71</v>
      </c>
      <c r="F14" s="1">
        <v>16000000</v>
      </c>
      <c r="G14" s="1">
        <f t="shared" si="0"/>
        <v>2</v>
      </c>
      <c r="H14" s="1" t="str">
        <f t="shared" si="1"/>
        <v>Mayoral</v>
      </c>
      <c r="J14" s="6">
        <f t="shared" si="2"/>
        <v>25</v>
      </c>
      <c r="K14" s="4" t="s">
        <v>96</v>
      </c>
      <c r="L14" s="5" t="s">
        <v>167</v>
      </c>
    </row>
    <row r="15" spans="1:12" ht="15">
      <c r="A15" s="1">
        <v>1</v>
      </c>
      <c r="B15" s="1" t="s">
        <v>44</v>
      </c>
      <c r="C15" s="1" t="s">
        <v>45</v>
      </c>
      <c r="D15" s="1" t="s">
        <v>72</v>
      </c>
      <c r="E15" s="1" t="s">
        <v>73</v>
      </c>
      <c r="F15" s="1">
        <v>-9000000</v>
      </c>
      <c r="G15" s="1">
        <f t="shared" si="0"/>
        <v>2</v>
      </c>
      <c r="H15" s="1" t="str">
        <f t="shared" si="1"/>
        <v>Mayoral</v>
      </c>
      <c r="J15" s="6">
        <f t="shared" si="2"/>
        <v>30</v>
      </c>
      <c r="K15" s="4" t="s">
        <v>168</v>
      </c>
      <c r="L15" s="5" t="s">
        <v>169</v>
      </c>
    </row>
    <row r="16" spans="1:12" ht="15">
      <c r="A16" s="1">
        <v>1</v>
      </c>
      <c r="B16" s="1" t="s">
        <v>44</v>
      </c>
      <c r="C16" s="1" t="s">
        <v>45</v>
      </c>
      <c r="D16" s="1" t="s">
        <v>74</v>
      </c>
      <c r="E16" s="1" t="s">
        <v>75</v>
      </c>
      <c r="F16" s="1">
        <v>-2000000</v>
      </c>
      <c r="G16" s="1">
        <f t="shared" si="0"/>
        <v>2</v>
      </c>
      <c r="H16" s="1" t="str">
        <f t="shared" si="1"/>
        <v>Mayoral</v>
      </c>
      <c r="J16" s="6">
        <f t="shared" si="2"/>
        <v>32</v>
      </c>
      <c r="K16" s="4" t="s">
        <v>170</v>
      </c>
      <c r="L16" s="5" t="s">
        <v>171</v>
      </c>
    </row>
    <row r="17" spans="1:12" ht="15">
      <c r="A17" s="1">
        <v>1</v>
      </c>
      <c r="B17" s="1" t="s">
        <v>44</v>
      </c>
      <c r="C17" s="1" t="s">
        <v>45</v>
      </c>
      <c r="D17" s="1" t="s">
        <v>76</v>
      </c>
      <c r="E17" s="1" t="s">
        <v>77</v>
      </c>
      <c r="F17" s="1">
        <v>7000000</v>
      </c>
      <c r="G17" s="1">
        <f t="shared" si="0"/>
        <v>2</v>
      </c>
      <c r="H17" s="1" t="str">
        <f t="shared" si="1"/>
        <v>Mayoral</v>
      </c>
      <c r="J17" s="6">
        <f t="shared" si="2"/>
        <v>35</v>
      </c>
      <c r="K17" s="4" t="s">
        <v>172</v>
      </c>
      <c r="L17" s="5" t="s">
        <v>173</v>
      </c>
    </row>
    <row r="18" spans="1:12" ht="15">
      <c r="A18" s="1">
        <v>1</v>
      </c>
      <c r="B18" s="1" t="s">
        <v>44</v>
      </c>
      <c r="C18" s="1" t="s">
        <v>45</v>
      </c>
      <c r="D18" s="1" t="s">
        <v>78</v>
      </c>
      <c r="E18" s="1" t="s">
        <v>79</v>
      </c>
      <c r="F18" s="1">
        <v>6000000</v>
      </c>
      <c r="G18" s="1">
        <f t="shared" si="0"/>
        <v>2</v>
      </c>
      <c r="H18" s="1" t="str">
        <f t="shared" si="1"/>
        <v>Mayoral</v>
      </c>
      <c r="J18" s="6">
        <f t="shared" si="2"/>
        <v>37</v>
      </c>
      <c r="K18" s="4" t="s">
        <v>174</v>
      </c>
      <c r="L18" s="5" t="s">
        <v>175</v>
      </c>
    </row>
    <row r="19" spans="1:12" ht="15">
      <c r="A19" s="1">
        <v>1</v>
      </c>
      <c r="B19" s="1" t="s">
        <v>44</v>
      </c>
      <c r="C19" s="1" t="s">
        <v>45</v>
      </c>
      <c r="D19" s="1" t="s">
        <v>80</v>
      </c>
      <c r="E19" s="1" t="s">
        <v>81</v>
      </c>
      <c r="F19" s="1">
        <v>3000000</v>
      </c>
      <c r="G19" s="1">
        <f t="shared" si="0"/>
        <v>2</v>
      </c>
      <c r="H19" s="1" t="str">
        <f t="shared" si="1"/>
        <v>Mayoral</v>
      </c>
      <c r="J19" s="6">
        <f t="shared" si="2"/>
        <v>38</v>
      </c>
      <c r="K19" s="4" t="s">
        <v>176</v>
      </c>
      <c r="L19" s="5" t="s">
        <v>177</v>
      </c>
    </row>
    <row r="20" spans="1:12" ht="15">
      <c r="A20" s="1">
        <v>1</v>
      </c>
      <c r="B20" s="1" t="s">
        <v>44</v>
      </c>
      <c r="C20" s="1" t="s">
        <v>45</v>
      </c>
      <c r="D20" s="1" t="s">
        <v>82</v>
      </c>
      <c r="E20" s="1" t="s">
        <v>83</v>
      </c>
      <c r="F20" s="1">
        <v>-2000000</v>
      </c>
      <c r="G20" s="1">
        <f t="shared" si="0"/>
        <v>2</v>
      </c>
      <c r="H20" s="1" t="str">
        <f t="shared" si="1"/>
        <v>Mayoral</v>
      </c>
      <c r="J20" s="6">
        <f t="shared" si="2"/>
        <v>39</v>
      </c>
      <c r="K20" s="4" t="s">
        <v>178</v>
      </c>
      <c r="L20" s="5" t="s">
        <v>179</v>
      </c>
    </row>
    <row r="21" spans="1:12" ht="15">
      <c r="A21" s="1">
        <v>1</v>
      </c>
      <c r="B21" s="1" t="s">
        <v>44</v>
      </c>
      <c r="C21" s="1" t="s">
        <v>45</v>
      </c>
      <c r="D21" s="1" t="s">
        <v>84</v>
      </c>
      <c r="E21" s="1" t="s">
        <v>85</v>
      </c>
      <c r="F21" s="1">
        <v>-70000000</v>
      </c>
      <c r="G21" s="1">
        <f t="shared" si="0"/>
        <v>2</v>
      </c>
      <c r="H21" s="1" t="str">
        <f t="shared" si="1"/>
        <v>Mayoral</v>
      </c>
      <c r="J21" s="6">
        <f t="shared" si="2"/>
        <v>40</v>
      </c>
      <c r="K21" s="4" t="s">
        <v>100</v>
      </c>
      <c r="L21" s="5" t="s">
        <v>180</v>
      </c>
    </row>
    <row r="22" spans="1:12" ht="15">
      <c r="A22" s="1">
        <v>1</v>
      </c>
      <c r="B22" s="1" t="s">
        <v>44</v>
      </c>
      <c r="C22" s="1" t="s">
        <v>45</v>
      </c>
      <c r="D22" s="1" t="s">
        <v>86</v>
      </c>
      <c r="E22" s="1" t="s">
        <v>87</v>
      </c>
      <c r="F22" s="1">
        <v>1000000</v>
      </c>
      <c r="G22" s="1">
        <f t="shared" si="0"/>
        <v>2</v>
      </c>
      <c r="H22" s="1" t="str">
        <f t="shared" si="1"/>
        <v>Mayoral</v>
      </c>
      <c r="J22" s="6">
        <f t="shared" si="2"/>
        <v>42</v>
      </c>
      <c r="K22" s="4" t="s">
        <v>181</v>
      </c>
      <c r="L22" s="5" t="s">
        <v>182</v>
      </c>
    </row>
    <row r="23" spans="1:12" ht="15">
      <c r="A23" s="1">
        <v>1</v>
      </c>
      <c r="B23" s="1" t="s">
        <v>44</v>
      </c>
      <c r="C23" s="1" t="s">
        <v>45</v>
      </c>
      <c r="D23" s="1" t="s">
        <v>88</v>
      </c>
      <c r="E23" s="1" t="s">
        <v>89</v>
      </c>
      <c r="F23" s="1">
        <v>-1000000</v>
      </c>
      <c r="G23" s="1">
        <f t="shared" si="0"/>
        <v>2</v>
      </c>
      <c r="H23" s="1" t="str">
        <f t="shared" si="1"/>
        <v>Mayoral</v>
      </c>
      <c r="J23" s="6">
        <f t="shared" si="2"/>
        <v>54</v>
      </c>
      <c r="K23" s="4" t="s">
        <v>183</v>
      </c>
      <c r="L23" s="5" t="s">
        <v>184</v>
      </c>
    </row>
    <row r="24" spans="1:12" ht="15">
      <c r="A24" s="1">
        <v>1</v>
      </c>
      <c r="B24" s="1" t="s">
        <v>44</v>
      </c>
      <c r="C24" s="1" t="s">
        <v>45</v>
      </c>
      <c r="D24" s="1" t="s">
        <v>90</v>
      </c>
      <c r="E24" s="1" t="s">
        <v>91</v>
      </c>
      <c r="F24" s="1">
        <v>27000000</v>
      </c>
      <c r="G24" s="1">
        <f t="shared" si="0"/>
        <v>2</v>
      </c>
      <c r="H24" s="1" t="str">
        <f t="shared" si="1"/>
        <v>Mayoral</v>
      </c>
      <c r="J24" s="6">
        <f t="shared" si="2"/>
        <v>56</v>
      </c>
      <c r="K24" s="4" t="s">
        <v>185</v>
      </c>
      <c r="L24" s="5" t="s">
        <v>186</v>
      </c>
    </row>
    <row r="25" spans="1:12" ht="15">
      <c r="A25" s="1">
        <v>2.1</v>
      </c>
      <c r="B25" s="1" t="s">
        <v>110</v>
      </c>
      <c r="C25" s="1" t="s">
        <v>111</v>
      </c>
      <c r="D25" s="1" t="s">
        <v>112</v>
      </c>
      <c r="E25" s="1" t="s">
        <v>113</v>
      </c>
      <c r="F25" s="1">
        <v>100000</v>
      </c>
      <c r="G25" s="1">
        <f t="shared" si="0"/>
        <v>136</v>
      </c>
      <c r="H25" s="1" t="str">
        <f t="shared" si="1"/>
        <v>Landmarks</v>
      </c>
      <c r="J25" s="6">
        <f t="shared" si="2"/>
        <v>57</v>
      </c>
      <c r="K25" s="4" t="s">
        <v>187</v>
      </c>
      <c r="L25" s="5" t="s">
        <v>188</v>
      </c>
    </row>
    <row r="26" spans="1:12" ht="15">
      <c r="A26" s="1">
        <v>2.1</v>
      </c>
      <c r="B26" s="1" t="s">
        <v>122</v>
      </c>
      <c r="C26" s="1" t="s">
        <v>123</v>
      </c>
      <c r="D26" s="1" t="s">
        <v>124</v>
      </c>
      <c r="E26" s="1" t="s">
        <v>125</v>
      </c>
      <c r="F26" s="1">
        <v>10682000</v>
      </c>
      <c r="G26" s="1">
        <f t="shared" si="0"/>
        <v>827</v>
      </c>
      <c r="H26" s="1" t="str">
        <f t="shared" si="1"/>
        <v>Dept Sanit</v>
      </c>
      <c r="J26" s="6">
        <f t="shared" si="2"/>
        <v>68</v>
      </c>
      <c r="K26" s="4" t="s">
        <v>189</v>
      </c>
      <c r="L26" s="5" t="s">
        <v>190</v>
      </c>
    </row>
    <row r="27" spans="1:12" ht="15">
      <c r="A27" s="1">
        <v>2.1</v>
      </c>
      <c r="B27" s="1" t="s">
        <v>132</v>
      </c>
      <c r="C27" s="1" t="s">
        <v>133</v>
      </c>
      <c r="D27" s="1" t="s">
        <v>124</v>
      </c>
      <c r="E27" s="1" t="s">
        <v>125</v>
      </c>
      <c r="F27" s="1">
        <v>2482000</v>
      </c>
      <c r="G27" s="1">
        <f t="shared" si="0"/>
        <v>841</v>
      </c>
      <c r="H27" s="1" t="str">
        <f t="shared" si="1"/>
        <v>DOT</v>
      </c>
      <c r="J27" s="6">
        <f t="shared" si="2"/>
        <v>69</v>
      </c>
      <c r="K27" s="4" t="s">
        <v>191</v>
      </c>
      <c r="L27" s="5" t="s">
        <v>192</v>
      </c>
    </row>
    <row r="28" spans="1:12" ht="15">
      <c r="A28" s="1">
        <v>2.2</v>
      </c>
      <c r="B28" s="1" t="s">
        <v>106</v>
      </c>
      <c r="C28" s="1" t="s">
        <v>107</v>
      </c>
      <c r="D28" s="1" t="s">
        <v>108</v>
      </c>
      <c r="E28" s="1" t="s">
        <v>109</v>
      </c>
      <c r="F28" s="1">
        <v>-40000</v>
      </c>
      <c r="G28" s="1">
        <f t="shared" si="0"/>
        <v>131</v>
      </c>
      <c r="H28" s="1" t="str">
        <f t="shared" si="1"/>
        <v>Office of Payroll Admin</v>
      </c>
      <c r="J28" s="6">
        <f t="shared" si="2"/>
        <v>71</v>
      </c>
      <c r="K28" s="4" t="s">
        <v>193</v>
      </c>
      <c r="L28" s="5" t="s">
        <v>194</v>
      </c>
    </row>
    <row r="29" spans="1:12" ht="15">
      <c r="A29" s="1">
        <v>2.2</v>
      </c>
      <c r="B29" s="1" t="s">
        <v>114</v>
      </c>
      <c r="C29" s="1" t="s">
        <v>115</v>
      </c>
      <c r="D29" s="1" t="s">
        <v>108</v>
      </c>
      <c r="E29" s="1" t="s">
        <v>109</v>
      </c>
      <c r="F29" s="1">
        <v>15333300</v>
      </c>
      <c r="G29" s="1">
        <f t="shared" si="0"/>
        <v>806</v>
      </c>
      <c r="H29" s="1" t="str">
        <f t="shared" si="1"/>
        <v>HPD</v>
      </c>
      <c r="J29" s="6">
        <f t="shared" si="2"/>
        <v>72</v>
      </c>
      <c r="K29" s="4" t="s">
        <v>195</v>
      </c>
      <c r="L29" s="5" t="s">
        <v>196</v>
      </c>
    </row>
    <row r="30" spans="1:12" ht="15">
      <c r="A30" s="1">
        <v>2.2</v>
      </c>
      <c r="B30" s="1" t="s">
        <v>126</v>
      </c>
      <c r="C30" s="1" t="s">
        <v>127</v>
      </c>
      <c r="D30" s="1" t="s">
        <v>128</v>
      </c>
      <c r="E30" s="1" t="s">
        <v>129</v>
      </c>
      <c r="F30" s="1">
        <v>2000000</v>
      </c>
      <c r="G30" s="1">
        <f t="shared" si="0"/>
        <v>836</v>
      </c>
      <c r="H30" s="1" t="str">
        <f t="shared" si="1"/>
        <v>DOF</v>
      </c>
      <c r="J30" s="6">
        <f t="shared" si="2"/>
        <v>73</v>
      </c>
      <c r="K30" s="4" t="s">
        <v>197</v>
      </c>
      <c r="L30" s="5" t="s">
        <v>198</v>
      </c>
    </row>
    <row r="31" spans="1:12" ht="15">
      <c r="A31" s="1">
        <v>2.3</v>
      </c>
      <c r="B31" s="1" t="s">
        <v>44</v>
      </c>
      <c r="C31" s="1" t="s">
        <v>45</v>
      </c>
      <c r="D31" s="1" t="s">
        <v>92</v>
      </c>
      <c r="E31" s="1" t="s">
        <v>93</v>
      </c>
      <c r="F31" s="1">
        <v>-26062000</v>
      </c>
      <c r="G31" s="1">
        <f t="shared" si="0"/>
        <v>2</v>
      </c>
      <c r="H31" s="1" t="str">
        <f t="shared" si="1"/>
        <v>Mayoral</v>
      </c>
      <c r="J31" s="6">
        <f t="shared" si="2"/>
        <v>95</v>
      </c>
      <c r="K31" s="4" t="s">
        <v>199</v>
      </c>
      <c r="L31" s="5" t="s">
        <v>200</v>
      </c>
    </row>
    <row r="32" spans="1:12" ht="15">
      <c r="A32" s="1">
        <v>2.4</v>
      </c>
      <c r="B32" s="1" t="s">
        <v>118</v>
      </c>
      <c r="C32" s="1" t="s">
        <v>119</v>
      </c>
      <c r="D32" s="1" t="s">
        <v>120</v>
      </c>
      <c r="E32" s="1" t="s">
        <v>121</v>
      </c>
      <c r="F32" s="1">
        <v>461000</v>
      </c>
      <c r="G32" s="1">
        <f t="shared" si="0"/>
        <v>820</v>
      </c>
      <c r="H32" s="1" t="s">
        <v>411</v>
      </c>
      <c r="J32" s="6">
        <f t="shared" si="2"/>
        <v>98</v>
      </c>
      <c r="K32" s="4" t="s">
        <v>201</v>
      </c>
      <c r="L32" s="5" t="s">
        <v>1</v>
      </c>
    </row>
    <row r="33" spans="1:12" ht="15">
      <c r="A33" s="1">
        <v>2.4</v>
      </c>
      <c r="B33" s="1" t="s">
        <v>126</v>
      </c>
      <c r="C33" s="1" t="s">
        <v>127</v>
      </c>
      <c r="D33" s="1" t="s">
        <v>130</v>
      </c>
      <c r="E33" s="1" t="s">
        <v>131</v>
      </c>
      <c r="F33" s="1">
        <v>250000</v>
      </c>
      <c r="G33" s="1">
        <f t="shared" si="0"/>
        <v>836</v>
      </c>
      <c r="H33" s="1" t="str">
        <f t="shared" si="1"/>
        <v>DOF</v>
      </c>
      <c r="J33" s="6">
        <f t="shared" si="2"/>
        <v>99</v>
      </c>
      <c r="K33" s="4" t="s">
        <v>202</v>
      </c>
      <c r="L33" s="5" t="s">
        <v>203</v>
      </c>
    </row>
    <row r="34" spans="1:12" ht="15">
      <c r="A34" s="1">
        <v>2.5</v>
      </c>
      <c r="B34" s="1" t="s">
        <v>100</v>
      </c>
      <c r="C34" s="1" t="s">
        <v>101</v>
      </c>
      <c r="D34" s="1" t="s">
        <v>102</v>
      </c>
      <c r="E34" s="1" t="s">
        <v>103</v>
      </c>
      <c r="F34" s="1">
        <v>8500000</v>
      </c>
      <c r="G34" s="1">
        <f t="shared" si="0"/>
        <v>40</v>
      </c>
      <c r="H34" s="1" t="str">
        <f t="shared" si="1"/>
        <v>Board of Education</v>
      </c>
      <c r="J34" s="6">
        <f t="shared" si="2"/>
        <v>100</v>
      </c>
      <c r="K34" s="4" t="s">
        <v>204</v>
      </c>
      <c r="L34" s="5" t="s">
        <v>205</v>
      </c>
    </row>
    <row r="35" spans="1:12" ht="15">
      <c r="A35" s="1">
        <v>2.7</v>
      </c>
      <c r="B35" s="1" t="s">
        <v>114</v>
      </c>
      <c r="C35" s="1" t="s">
        <v>115</v>
      </c>
      <c r="D35" s="1" t="s">
        <v>116</v>
      </c>
      <c r="E35" s="1" t="s">
        <v>117</v>
      </c>
      <c r="F35" s="1">
        <v>4895000</v>
      </c>
      <c r="G35" s="1">
        <f t="shared" si="0"/>
        <v>806</v>
      </c>
      <c r="H35" s="1" t="str">
        <f t="shared" si="1"/>
        <v>HPD</v>
      </c>
      <c r="J35" s="6">
        <f t="shared" si="2"/>
        <v>101</v>
      </c>
      <c r="K35" s="4" t="s">
        <v>206</v>
      </c>
      <c r="L35" s="5" t="s">
        <v>207</v>
      </c>
    </row>
    <row r="36" spans="1:12" ht="15">
      <c r="A36" s="1">
        <v>2.7</v>
      </c>
      <c r="B36" s="1" t="s">
        <v>96</v>
      </c>
      <c r="C36" s="1" t="s">
        <v>97</v>
      </c>
      <c r="D36" s="1" t="s">
        <v>98</v>
      </c>
      <c r="E36" s="1" t="s">
        <v>99</v>
      </c>
      <c r="F36" s="1">
        <v>1483000</v>
      </c>
      <c r="G36" s="1">
        <f t="shared" si="0"/>
        <v>25</v>
      </c>
      <c r="H36" s="1" t="str">
        <f t="shared" si="1"/>
        <v>Law Dept</v>
      </c>
      <c r="J36" s="6">
        <f t="shared" si="2"/>
        <v>102</v>
      </c>
      <c r="K36" s="4" t="s">
        <v>208</v>
      </c>
      <c r="L36" s="5" t="s">
        <v>209</v>
      </c>
    </row>
    <row r="37" spans="1:12" ht="15">
      <c r="A37" s="1">
        <v>2.7</v>
      </c>
      <c r="B37" s="1" t="s">
        <v>44</v>
      </c>
      <c r="C37" s="1" t="s">
        <v>45</v>
      </c>
      <c r="D37" s="1" t="s">
        <v>94</v>
      </c>
      <c r="E37" s="1" t="s">
        <v>95</v>
      </c>
      <c r="F37" s="1">
        <v>1221500</v>
      </c>
      <c r="G37" s="1">
        <f t="shared" si="0"/>
        <v>2</v>
      </c>
      <c r="H37" s="1" t="str">
        <f t="shared" si="1"/>
        <v>Mayoral</v>
      </c>
      <c r="J37" s="6">
        <f t="shared" si="2"/>
        <v>103</v>
      </c>
      <c r="K37" s="4" t="s">
        <v>210</v>
      </c>
      <c r="L37" s="5" t="s">
        <v>211</v>
      </c>
    </row>
    <row r="38" spans="1:12" ht="15">
      <c r="A38" s="1">
        <v>2.7</v>
      </c>
      <c r="B38" s="1" t="s">
        <v>104</v>
      </c>
      <c r="C38" s="1" t="s">
        <v>105</v>
      </c>
      <c r="D38" s="1" t="s">
        <v>94</v>
      </c>
      <c r="E38" s="1" t="s">
        <v>95</v>
      </c>
      <c r="F38" s="1">
        <v>-55000</v>
      </c>
      <c r="G38" s="1">
        <f t="shared" si="0"/>
        <v>127</v>
      </c>
      <c r="H38" s="1" t="str">
        <f t="shared" si="1"/>
        <v>Financial Info Svcs Agency</v>
      </c>
      <c r="J38" s="6">
        <f t="shared" si="2"/>
        <v>125</v>
      </c>
      <c r="K38" s="4" t="s">
        <v>212</v>
      </c>
      <c r="L38" s="5" t="s">
        <v>213</v>
      </c>
    </row>
    <row r="39" spans="1:12" ht="15">
      <c r="A39" s="1">
        <v>2.7</v>
      </c>
      <c r="B39" s="1" t="s">
        <v>134</v>
      </c>
      <c r="C39" s="1" t="s">
        <v>135</v>
      </c>
      <c r="D39" s="1" t="s">
        <v>94</v>
      </c>
      <c r="E39" s="1" t="s">
        <v>95</v>
      </c>
      <c r="F39" s="1">
        <v>-1758590</v>
      </c>
      <c r="G39" s="1">
        <f t="shared" si="0"/>
        <v>856</v>
      </c>
      <c r="H39" s="1" t="str">
        <f t="shared" si="1"/>
        <v>DCAS</v>
      </c>
      <c r="J39" s="6">
        <f t="shared" si="2"/>
        <v>126</v>
      </c>
      <c r="K39" s="4" t="s">
        <v>214</v>
      </c>
      <c r="L39" s="5" t="s">
        <v>215</v>
      </c>
    </row>
    <row r="40" spans="10:12" ht="15">
      <c r="J40" s="6">
        <f t="shared" si="2"/>
        <v>127</v>
      </c>
      <c r="K40" s="4" t="s">
        <v>104</v>
      </c>
      <c r="L40" s="5" t="s">
        <v>216</v>
      </c>
    </row>
    <row r="41" spans="10:12" ht="15">
      <c r="J41" s="6">
        <f t="shared" si="2"/>
        <v>130</v>
      </c>
      <c r="K41" s="4" t="s">
        <v>217</v>
      </c>
      <c r="L41" s="5" t="s">
        <v>218</v>
      </c>
    </row>
    <row r="42" spans="10:12" ht="15">
      <c r="J42" s="6">
        <f t="shared" si="2"/>
        <v>131</v>
      </c>
      <c r="K42" s="4" t="s">
        <v>106</v>
      </c>
      <c r="L42" s="5" t="s">
        <v>219</v>
      </c>
    </row>
    <row r="43" spans="10:12" ht="15">
      <c r="J43" s="6">
        <f t="shared" si="2"/>
        <v>132</v>
      </c>
      <c r="K43" s="4" t="s">
        <v>220</v>
      </c>
      <c r="L43" s="5" t="s">
        <v>221</v>
      </c>
    </row>
    <row r="44" spans="10:12" ht="15">
      <c r="J44" s="6">
        <f t="shared" si="2"/>
        <v>133</v>
      </c>
      <c r="K44" s="4" t="s">
        <v>222</v>
      </c>
      <c r="L44" s="5" t="s">
        <v>223</v>
      </c>
    </row>
    <row r="45" spans="10:12" ht="15">
      <c r="J45" s="6">
        <f t="shared" si="2"/>
        <v>134</v>
      </c>
      <c r="K45" s="4" t="s">
        <v>224</v>
      </c>
      <c r="L45" s="5" t="s">
        <v>225</v>
      </c>
    </row>
    <row r="46" spans="10:12" ht="15">
      <c r="J46" s="6">
        <f t="shared" si="2"/>
        <v>136</v>
      </c>
      <c r="K46" s="4" t="s">
        <v>110</v>
      </c>
      <c r="L46" s="5" t="s">
        <v>226</v>
      </c>
    </row>
    <row r="47" spans="10:12" ht="15">
      <c r="J47" s="6">
        <f t="shared" si="2"/>
        <v>156</v>
      </c>
      <c r="K47" s="4" t="s">
        <v>227</v>
      </c>
      <c r="L47" s="5" t="s">
        <v>228</v>
      </c>
    </row>
    <row r="48" spans="10:12" ht="15">
      <c r="J48" s="6">
        <f t="shared" si="2"/>
        <v>226</v>
      </c>
      <c r="K48" s="4" t="s">
        <v>229</v>
      </c>
      <c r="L48" s="5" t="s">
        <v>230</v>
      </c>
    </row>
    <row r="49" spans="10:12" ht="15">
      <c r="J49" s="6">
        <f t="shared" si="2"/>
        <v>260</v>
      </c>
      <c r="K49" s="4" t="s">
        <v>231</v>
      </c>
      <c r="L49" s="5" t="s">
        <v>232</v>
      </c>
    </row>
    <row r="50" spans="10:12" ht="15">
      <c r="J50" s="6">
        <f t="shared" si="2"/>
        <v>312</v>
      </c>
      <c r="K50" s="4" t="s">
        <v>233</v>
      </c>
      <c r="L50" s="5" t="s">
        <v>234</v>
      </c>
    </row>
    <row r="51" spans="10:12" ht="15">
      <c r="J51" s="6">
        <f t="shared" si="2"/>
        <v>313</v>
      </c>
      <c r="K51" s="4" t="s">
        <v>235</v>
      </c>
      <c r="L51" s="5" t="s">
        <v>236</v>
      </c>
    </row>
    <row r="52" spans="10:12" ht="15">
      <c r="J52" s="6">
        <f t="shared" si="2"/>
        <v>341</v>
      </c>
      <c r="K52" s="4" t="s">
        <v>237</v>
      </c>
      <c r="L52" s="5" t="s">
        <v>238</v>
      </c>
    </row>
    <row r="53" spans="10:12" ht="15">
      <c r="J53" s="6">
        <f t="shared" si="2"/>
        <v>342</v>
      </c>
      <c r="K53" s="4" t="s">
        <v>239</v>
      </c>
      <c r="L53" s="5" t="s">
        <v>240</v>
      </c>
    </row>
    <row r="54" spans="10:12" ht="15">
      <c r="J54" s="6">
        <f t="shared" si="2"/>
        <v>343</v>
      </c>
      <c r="K54" s="4" t="s">
        <v>241</v>
      </c>
      <c r="L54" s="5" t="s">
        <v>242</v>
      </c>
    </row>
    <row r="55" spans="10:12" ht="15">
      <c r="J55" s="6">
        <f t="shared" si="2"/>
        <v>344</v>
      </c>
      <c r="K55" s="4" t="s">
        <v>243</v>
      </c>
      <c r="L55" s="5" t="s">
        <v>244</v>
      </c>
    </row>
    <row r="56" spans="10:12" ht="15">
      <c r="J56" s="6">
        <f t="shared" si="2"/>
        <v>345</v>
      </c>
      <c r="K56" s="4" t="s">
        <v>245</v>
      </c>
      <c r="L56" s="5" t="s">
        <v>246</v>
      </c>
    </row>
    <row r="57" spans="10:12" ht="15">
      <c r="J57" s="6">
        <f t="shared" si="2"/>
        <v>346</v>
      </c>
      <c r="K57" s="4" t="s">
        <v>247</v>
      </c>
      <c r="L57" s="5" t="s">
        <v>248</v>
      </c>
    </row>
    <row r="58" spans="10:12" ht="15">
      <c r="J58" s="6">
        <f t="shared" si="2"/>
        <v>347</v>
      </c>
      <c r="K58" s="4" t="s">
        <v>249</v>
      </c>
      <c r="L58" s="5" t="s">
        <v>250</v>
      </c>
    </row>
    <row r="59" spans="10:12" ht="15">
      <c r="J59" s="6">
        <f t="shared" si="2"/>
        <v>348</v>
      </c>
      <c r="K59" s="4" t="s">
        <v>251</v>
      </c>
      <c r="L59" s="5" t="s">
        <v>252</v>
      </c>
    </row>
    <row r="60" spans="10:12" ht="15">
      <c r="J60" s="6">
        <f t="shared" si="2"/>
        <v>349</v>
      </c>
      <c r="K60" s="4" t="s">
        <v>253</v>
      </c>
      <c r="L60" s="5" t="s">
        <v>254</v>
      </c>
    </row>
    <row r="61" spans="10:12" ht="15">
      <c r="J61" s="6">
        <f t="shared" si="2"/>
        <v>350</v>
      </c>
      <c r="K61" s="4" t="s">
        <v>255</v>
      </c>
      <c r="L61" s="5" t="s">
        <v>256</v>
      </c>
    </row>
    <row r="62" spans="10:12" ht="15">
      <c r="J62" s="6">
        <f t="shared" si="2"/>
        <v>351</v>
      </c>
      <c r="K62" s="4" t="s">
        <v>257</v>
      </c>
      <c r="L62" s="5" t="s">
        <v>258</v>
      </c>
    </row>
    <row r="63" spans="10:12" ht="15">
      <c r="J63" s="6">
        <f t="shared" si="2"/>
        <v>352</v>
      </c>
      <c r="K63" s="4" t="s">
        <v>259</v>
      </c>
      <c r="L63" s="5" t="s">
        <v>260</v>
      </c>
    </row>
    <row r="64" spans="10:12" ht="15">
      <c r="J64" s="6">
        <f t="shared" si="2"/>
        <v>381</v>
      </c>
      <c r="K64" s="4" t="s">
        <v>261</v>
      </c>
      <c r="L64" s="5" t="s">
        <v>262</v>
      </c>
    </row>
    <row r="65" spans="10:12" ht="15">
      <c r="J65" s="6">
        <f t="shared" si="2"/>
        <v>382</v>
      </c>
      <c r="K65" s="4" t="s">
        <v>263</v>
      </c>
      <c r="L65" s="5" t="s">
        <v>264</v>
      </c>
    </row>
    <row r="66" spans="10:12" ht="15">
      <c r="J66" s="6">
        <f t="shared" si="2"/>
        <v>383</v>
      </c>
      <c r="K66" s="4" t="s">
        <v>265</v>
      </c>
      <c r="L66" s="5" t="s">
        <v>266</v>
      </c>
    </row>
    <row r="67" spans="10:12" ht="15">
      <c r="J67" s="6">
        <f aca="true" t="shared" si="3" ref="J67:J130">K67+0</f>
        <v>384</v>
      </c>
      <c r="K67" s="4" t="s">
        <v>267</v>
      </c>
      <c r="L67" s="5" t="s">
        <v>268</v>
      </c>
    </row>
    <row r="68" spans="10:12" ht="15">
      <c r="J68" s="6">
        <f t="shared" si="3"/>
        <v>385</v>
      </c>
      <c r="K68" s="4" t="s">
        <v>269</v>
      </c>
      <c r="L68" s="5" t="s">
        <v>270</v>
      </c>
    </row>
    <row r="69" spans="10:12" ht="15">
      <c r="J69" s="6">
        <f t="shared" si="3"/>
        <v>386</v>
      </c>
      <c r="K69" s="4" t="s">
        <v>271</v>
      </c>
      <c r="L69" s="5" t="s">
        <v>272</v>
      </c>
    </row>
    <row r="70" spans="10:12" ht="15">
      <c r="J70" s="6">
        <f t="shared" si="3"/>
        <v>387</v>
      </c>
      <c r="K70" s="4" t="s">
        <v>273</v>
      </c>
      <c r="L70" s="5" t="s">
        <v>274</v>
      </c>
    </row>
    <row r="71" spans="10:12" ht="15">
      <c r="J71" s="6">
        <f t="shared" si="3"/>
        <v>388</v>
      </c>
      <c r="K71" s="4" t="s">
        <v>275</v>
      </c>
      <c r="L71" s="5" t="s">
        <v>276</v>
      </c>
    </row>
    <row r="72" spans="10:12" ht="15">
      <c r="J72" s="6">
        <f t="shared" si="3"/>
        <v>389</v>
      </c>
      <c r="K72" s="4" t="s">
        <v>277</v>
      </c>
      <c r="L72" s="5" t="s">
        <v>278</v>
      </c>
    </row>
    <row r="73" spans="10:12" ht="15">
      <c r="J73" s="6">
        <f t="shared" si="3"/>
        <v>390</v>
      </c>
      <c r="K73" s="4" t="s">
        <v>279</v>
      </c>
      <c r="L73" s="5" t="s">
        <v>280</v>
      </c>
    </row>
    <row r="74" spans="10:12" ht="15">
      <c r="J74" s="6">
        <f t="shared" si="3"/>
        <v>391</v>
      </c>
      <c r="K74" s="4" t="s">
        <v>281</v>
      </c>
      <c r="L74" s="5" t="s">
        <v>282</v>
      </c>
    </row>
    <row r="75" spans="10:12" ht="15">
      <c r="J75" s="6">
        <f t="shared" si="3"/>
        <v>392</v>
      </c>
      <c r="K75" s="4" t="s">
        <v>283</v>
      </c>
      <c r="L75" s="5" t="s">
        <v>284</v>
      </c>
    </row>
    <row r="76" spans="10:12" ht="15">
      <c r="J76" s="6">
        <f t="shared" si="3"/>
        <v>431</v>
      </c>
      <c r="K76" s="4" t="s">
        <v>285</v>
      </c>
      <c r="L76" s="5" t="s">
        <v>286</v>
      </c>
    </row>
    <row r="77" spans="10:12" ht="15">
      <c r="J77" s="6">
        <f t="shared" si="3"/>
        <v>432</v>
      </c>
      <c r="K77" s="4" t="s">
        <v>287</v>
      </c>
      <c r="L77" s="5" t="s">
        <v>288</v>
      </c>
    </row>
    <row r="78" spans="10:12" ht="15">
      <c r="J78" s="6">
        <f t="shared" si="3"/>
        <v>433</v>
      </c>
      <c r="K78" s="4" t="s">
        <v>289</v>
      </c>
      <c r="L78" s="5" t="s">
        <v>290</v>
      </c>
    </row>
    <row r="79" spans="10:12" ht="15">
      <c r="J79" s="6">
        <f t="shared" si="3"/>
        <v>434</v>
      </c>
      <c r="K79" s="4" t="s">
        <v>291</v>
      </c>
      <c r="L79" s="5" t="s">
        <v>292</v>
      </c>
    </row>
    <row r="80" spans="10:12" ht="15">
      <c r="J80" s="6">
        <f t="shared" si="3"/>
        <v>435</v>
      </c>
      <c r="K80" s="4" t="s">
        <v>293</v>
      </c>
      <c r="L80" s="5" t="s">
        <v>294</v>
      </c>
    </row>
    <row r="81" spans="10:12" ht="15">
      <c r="J81" s="6">
        <f t="shared" si="3"/>
        <v>436</v>
      </c>
      <c r="K81" s="4" t="s">
        <v>295</v>
      </c>
      <c r="L81" s="5" t="s">
        <v>296</v>
      </c>
    </row>
    <row r="82" spans="10:12" ht="15">
      <c r="J82" s="6">
        <f t="shared" si="3"/>
        <v>437</v>
      </c>
      <c r="K82" s="4" t="s">
        <v>297</v>
      </c>
      <c r="L82" s="5" t="s">
        <v>298</v>
      </c>
    </row>
    <row r="83" spans="10:12" ht="15">
      <c r="J83" s="6">
        <f t="shared" si="3"/>
        <v>438</v>
      </c>
      <c r="K83" s="4" t="s">
        <v>299</v>
      </c>
      <c r="L83" s="5" t="s">
        <v>300</v>
      </c>
    </row>
    <row r="84" spans="10:12" ht="15">
      <c r="J84" s="6">
        <f t="shared" si="3"/>
        <v>439</v>
      </c>
      <c r="K84" s="4" t="s">
        <v>301</v>
      </c>
      <c r="L84" s="5" t="s">
        <v>302</v>
      </c>
    </row>
    <row r="85" spans="10:12" ht="15">
      <c r="J85" s="6">
        <f t="shared" si="3"/>
        <v>440</v>
      </c>
      <c r="K85" s="4" t="s">
        <v>303</v>
      </c>
      <c r="L85" s="5" t="s">
        <v>304</v>
      </c>
    </row>
    <row r="86" spans="10:12" ht="15">
      <c r="J86" s="6">
        <f t="shared" si="3"/>
        <v>441</v>
      </c>
      <c r="K86" s="4" t="s">
        <v>305</v>
      </c>
      <c r="L86" s="5" t="s">
        <v>306</v>
      </c>
    </row>
    <row r="87" spans="10:12" ht="15">
      <c r="J87" s="6">
        <f t="shared" si="3"/>
        <v>442</v>
      </c>
      <c r="K87" s="4" t="s">
        <v>307</v>
      </c>
      <c r="L87" s="5" t="s">
        <v>308</v>
      </c>
    </row>
    <row r="88" spans="10:12" ht="15">
      <c r="J88" s="6">
        <f t="shared" si="3"/>
        <v>443</v>
      </c>
      <c r="K88" s="4" t="s">
        <v>309</v>
      </c>
      <c r="L88" s="5" t="s">
        <v>310</v>
      </c>
    </row>
    <row r="89" spans="10:12" ht="15">
      <c r="J89" s="6">
        <f t="shared" si="3"/>
        <v>444</v>
      </c>
      <c r="K89" s="4" t="s">
        <v>311</v>
      </c>
      <c r="L89" s="5" t="s">
        <v>312</v>
      </c>
    </row>
    <row r="90" spans="10:12" ht="15">
      <c r="J90" s="6">
        <f t="shared" si="3"/>
        <v>471</v>
      </c>
      <c r="K90" s="4" t="s">
        <v>313</v>
      </c>
      <c r="L90" s="5" t="s">
        <v>314</v>
      </c>
    </row>
    <row r="91" spans="10:12" ht="15">
      <c r="J91" s="6">
        <f t="shared" si="3"/>
        <v>472</v>
      </c>
      <c r="K91" s="4" t="s">
        <v>315</v>
      </c>
      <c r="L91" s="5" t="s">
        <v>316</v>
      </c>
    </row>
    <row r="92" spans="10:12" ht="15">
      <c r="J92" s="6">
        <f t="shared" si="3"/>
        <v>473</v>
      </c>
      <c r="K92" s="4" t="s">
        <v>317</v>
      </c>
      <c r="L92" s="5" t="s">
        <v>318</v>
      </c>
    </row>
    <row r="93" spans="10:12" ht="15">
      <c r="J93" s="6">
        <f t="shared" si="3"/>
        <v>474</v>
      </c>
      <c r="K93" s="4" t="s">
        <v>319</v>
      </c>
      <c r="L93" s="5" t="s">
        <v>320</v>
      </c>
    </row>
    <row r="94" spans="10:12" ht="15">
      <c r="J94" s="6">
        <f t="shared" si="3"/>
        <v>475</v>
      </c>
      <c r="K94" s="4" t="s">
        <v>321</v>
      </c>
      <c r="L94" s="5" t="s">
        <v>322</v>
      </c>
    </row>
    <row r="95" spans="10:12" ht="15">
      <c r="J95" s="6">
        <f t="shared" si="3"/>
        <v>476</v>
      </c>
      <c r="K95" s="4" t="s">
        <v>323</v>
      </c>
      <c r="L95" s="5" t="s">
        <v>324</v>
      </c>
    </row>
    <row r="96" spans="10:12" ht="15">
      <c r="J96" s="6">
        <f t="shared" si="3"/>
        <v>477</v>
      </c>
      <c r="K96" s="4" t="s">
        <v>325</v>
      </c>
      <c r="L96" s="5" t="s">
        <v>326</v>
      </c>
    </row>
    <row r="97" spans="10:12" ht="15">
      <c r="J97" s="6">
        <f t="shared" si="3"/>
        <v>478</v>
      </c>
      <c r="K97" s="4" t="s">
        <v>327</v>
      </c>
      <c r="L97" s="5" t="s">
        <v>328</v>
      </c>
    </row>
    <row r="98" spans="10:12" ht="15">
      <c r="J98" s="6">
        <f t="shared" si="3"/>
        <v>479</v>
      </c>
      <c r="K98" s="4" t="s">
        <v>329</v>
      </c>
      <c r="L98" s="5" t="s">
        <v>330</v>
      </c>
    </row>
    <row r="99" spans="10:12" ht="15">
      <c r="J99" s="6">
        <f t="shared" si="3"/>
        <v>480</v>
      </c>
      <c r="K99" s="4" t="s">
        <v>331</v>
      </c>
      <c r="L99" s="5" t="s">
        <v>332</v>
      </c>
    </row>
    <row r="100" spans="10:12" ht="15">
      <c r="J100" s="6">
        <f t="shared" si="3"/>
        <v>481</v>
      </c>
      <c r="K100" s="4" t="s">
        <v>333</v>
      </c>
      <c r="L100" s="5" t="s">
        <v>334</v>
      </c>
    </row>
    <row r="101" spans="10:12" ht="15">
      <c r="J101" s="6">
        <f t="shared" si="3"/>
        <v>482</v>
      </c>
      <c r="K101" s="4" t="s">
        <v>335</v>
      </c>
      <c r="L101" s="5" t="s">
        <v>336</v>
      </c>
    </row>
    <row r="102" spans="10:12" ht="15">
      <c r="J102" s="6">
        <f t="shared" si="3"/>
        <v>483</v>
      </c>
      <c r="K102" s="4" t="s">
        <v>337</v>
      </c>
      <c r="L102" s="5" t="s">
        <v>338</v>
      </c>
    </row>
    <row r="103" spans="10:12" ht="15">
      <c r="J103" s="6">
        <f t="shared" si="3"/>
        <v>484</v>
      </c>
      <c r="K103" s="4" t="s">
        <v>339</v>
      </c>
      <c r="L103" s="5" t="s">
        <v>340</v>
      </c>
    </row>
    <row r="104" spans="10:12" ht="15">
      <c r="J104" s="6">
        <f t="shared" si="3"/>
        <v>485</v>
      </c>
      <c r="K104" s="4" t="s">
        <v>341</v>
      </c>
      <c r="L104" s="5" t="s">
        <v>342</v>
      </c>
    </row>
    <row r="105" spans="10:12" ht="15">
      <c r="J105" s="6">
        <f t="shared" si="3"/>
        <v>486</v>
      </c>
      <c r="K105" s="4" t="s">
        <v>343</v>
      </c>
      <c r="L105" s="5" t="s">
        <v>344</v>
      </c>
    </row>
    <row r="106" spans="10:12" ht="15">
      <c r="J106" s="6">
        <f t="shared" si="3"/>
        <v>487</v>
      </c>
      <c r="K106" s="4" t="s">
        <v>345</v>
      </c>
      <c r="L106" s="5" t="s">
        <v>346</v>
      </c>
    </row>
    <row r="107" spans="10:12" ht="15">
      <c r="J107" s="6">
        <f t="shared" si="3"/>
        <v>488</v>
      </c>
      <c r="K107" s="4" t="s">
        <v>347</v>
      </c>
      <c r="L107" s="5" t="s">
        <v>348</v>
      </c>
    </row>
    <row r="108" spans="10:12" ht="15">
      <c r="J108" s="6">
        <f t="shared" si="3"/>
        <v>491</v>
      </c>
      <c r="K108" s="4" t="s">
        <v>349</v>
      </c>
      <c r="L108" s="5" t="s">
        <v>350</v>
      </c>
    </row>
    <row r="109" spans="10:12" ht="15">
      <c r="J109" s="6">
        <f t="shared" si="3"/>
        <v>492</v>
      </c>
      <c r="K109" s="4" t="s">
        <v>351</v>
      </c>
      <c r="L109" s="5" t="s">
        <v>352</v>
      </c>
    </row>
    <row r="110" spans="10:12" ht="15">
      <c r="J110" s="6">
        <f t="shared" si="3"/>
        <v>493</v>
      </c>
      <c r="K110" s="4" t="s">
        <v>353</v>
      </c>
      <c r="L110" s="5" t="s">
        <v>354</v>
      </c>
    </row>
    <row r="111" spans="10:12" ht="15">
      <c r="J111" s="6">
        <f t="shared" si="3"/>
        <v>600</v>
      </c>
      <c r="K111" s="4" t="s">
        <v>355</v>
      </c>
      <c r="L111" s="5" t="s">
        <v>356</v>
      </c>
    </row>
    <row r="112" spans="10:12" ht="15">
      <c r="J112" s="6">
        <f t="shared" si="3"/>
        <v>603</v>
      </c>
      <c r="K112" s="4" t="s">
        <v>357</v>
      </c>
      <c r="L112" s="5" t="s">
        <v>356</v>
      </c>
    </row>
    <row r="113" spans="10:12" ht="15">
      <c r="J113" s="6">
        <f t="shared" si="3"/>
        <v>781</v>
      </c>
      <c r="K113" s="4" t="s">
        <v>358</v>
      </c>
      <c r="L113" s="5" t="s">
        <v>359</v>
      </c>
    </row>
    <row r="114" spans="10:12" ht="15">
      <c r="J114" s="6">
        <f t="shared" si="3"/>
        <v>801</v>
      </c>
      <c r="K114" s="4" t="s">
        <v>360</v>
      </c>
      <c r="L114" s="5" t="s">
        <v>361</v>
      </c>
    </row>
    <row r="115" spans="10:12" ht="15">
      <c r="J115" s="6">
        <f t="shared" si="3"/>
        <v>806</v>
      </c>
      <c r="K115" s="4" t="s">
        <v>114</v>
      </c>
      <c r="L115" s="5" t="s">
        <v>362</v>
      </c>
    </row>
    <row r="116" spans="10:12" ht="15">
      <c r="J116" s="6">
        <f t="shared" si="3"/>
        <v>810</v>
      </c>
      <c r="K116" s="4" t="s">
        <v>363</v>
      </c>
      <c r="L116" s="5" t="s">
        <v>364</v>
      </c>
    </row>
    <row r="117" spans="10:12" ht="15">
      <c r="J117" s="6">
        <f t="shared" si="3"/>
        <v>816</v>
      </c>
      <c r="K117" s="4" t="s">
        <v>365</v>
      </c>
      <c r="L117" s="5" t="s">
        <v>366</v>
      </c>
    </row>
    <row r="118" spans="10:12" ht="15">
      <c r="J118" s="6">
        <f t="shared" si="3"/>
        <v>819</v>
      </c>
      <c r="K118" s="4" t="s">
        <v>367</v>
      </c>
      <c r="L118" s="5" t="s">
        <v>368</v>
      </c>
    </row>
    <row r="119" spans="10:12" ht="15">
      <c r="J119" s="6">
        <f t="shared" si="3"/>
        <v>826</v>
      </c>
      <c r="K119" s="4" t="s">
        <v>369</v>
      </c>
      <c r="L119" s="5" t="s">
        <v>370</v>
      </c>
    </row>
    <row r="120" spans="10:12" ht="15">
      <c r="J120" s="6">
        <f t="shared" si="3"/>
        <v>827</v>
      </c>
      <c r="K120" s="4" t="s">
        <v>122</v>
      </c>
      <c r="L120" s="5" t="s">
        <v>371</v>
      </c>
    </row>
    <row r="121" spans="10:12" ht="15">
      <c r="J121" s="6">
        <f t="shared" si="3"/>
        <v>829</v>
      </c>
      <c r="K121" s="4" t="s">
        <v>372</v>
      </c>
      <c r="L121" s="5" t="s">
        <v>373</v>
      </c>
    </row>
    <row r="122" spans="10:12" ht="15">
      <c r="J122" s="6">
        <f t="shared" si="3"/>
        <v>836</v>
      </c>
      <c r="K122" s="4" t="s">
        <v>126</v>
      </c>
      <c r="L122" s="5" t="s">
        <v>374</v>
      </c>
    </row>
    <row r="123" spans="10:12" ht="15">
      <c r="J123" s="6">
        <f t="shared" si="3"/>
        <v>841</v>
      </c>
      <c r="K123" s="4" t="s">
        <v>132</v>
      </c>
      <c r="L123" s="5" t="s">
        <v>375</v>
      </c>
    </row>
    <row r="124" spans="10:12" ht="15">
      <c r="J124" s="6">
        <f t="shared" si="3"/>
        <v>846</v>
      </c>
      <c r="K124" s="4" t="s">
        <v>376</v>
      </c>
      <c r="L124" s="5" t="s">
        <v>377</v>
      </c>
    </row>
    <row r="125" spans="10:12" ht="15">
      <c r="J125" s="6">
        <f t="shared" si="3"/>
        <v>850</v>
      </c>
      <c r="K125" s="4" t="s">
        <v>378</v>
      </c>
      <c r="L125" s="5" t="s">
        <v>379</v>
      </c>
    </row>
    <row r="126" spans="10:12" ht="15">
      <c r="J126" s="6">
        <f t="shared" si="3"/>
        <v>856</v>
      </c>
      <c r="K126" s="4" t="s">
        <v>134</v>
      </c>
      <c r="L126" s="5" t="s">
        <v>380</v>
      </c>
    </row>
    <row r="127" spans="10:12" ht="15">
      <c r="J127" s="6">
        <f t="shared" si="3"/>
        <v>858</v>
      </c>
      <c r="K127" s="4" t="s">
        <v>381</v>
      </c>
      <c r="L127" s="5" t="s">
        <v>382</v>
      </c>
    </row>
    <row r="128" spans="10:12" ht="15">
      <c r="J128" s="6">
        <f t="shared" si="3"/>
        <v>860</v>
      </c>
      <c r="K128" s="4" t="s">
        <v>383</v>
      </c>
      <c r="L128" s="5" t="s">
        <v>384</v>
      </c>
    </row>
    <row r="129" spans="10:12" ht="15">
      <c r="J129" s="6">
        <f t="shared" si="3"/>
        <v>866</v>
      </c>
      <c r="K129" s="4" t="s">
        <v>385</v>
      </c>
      <c r="L129" s="5" t="s">
        <v>386</v>
      </c>
    </row>
    <row r="130" spans="10:12" ht="15">
      <c r="J130" s="6">
        <f t="shared" si="3"/>
        <v>901</v>
      </c>
      <c r="K130" s="4" t="s">
        <v>387</v>
      </c>
      <c r="L130" s="5" t="s">
        <v>388</v>
      </c>
    </row>
    <row r="131" spans="10:12" ht="15">
      <c r="J131" s="6">
        <f aca="true" t="shared" si="4" ref="J131:J140">K131+0</f>
        <v>902</v>
      </c>
      <c r="K131" s="4" t="s">
        <v>389</v>
      </c>
      <c r="L131" s="5" t="s">
        <v>390</v>
      </c>
    </row>
    <row r="132" spans="10:12" ht="15">
      <c r="J132" s="6">
        <f t="shared" si="4"/>
        <v>903</v>
      </c>
      <c r="K132" s="4" t="s">
        <v>391</v>
      </c>
      <c r="L132" s="5" t="s">
        <v>392</v>
      </c>
    </row>
    <row r="133" spans="10:12" ht="15">
      <c r="J133" s="6">
        <f t="shared" si="4"/>
        <v>904</v>
      </c>
      <c r="K133" s="4" t="s">
        <v>393</v>
      </c>
      <c r="L133" s="5" t="s">
        <v>394</v>
      </c>
    </row>
    <row r="134" spans="10:12" ht="15">
      <c r="J134" s="6">
        <f t="shared" si="4"/>
        <v>905</v>
      </c>
      <c r="K134" s="4" t="s">
        <v>395</v>
      </c>
      <c r="L134" s="5" t="s">
        <v>396</v>
      </c>
    </row>
    <row r="135" spans="10:12" ht="15">
      <c r="J135" s="6">
        <f t="shared" si="4"/>
        <v>906</v>
      </c>
      <c r="K135" s="4" t="s">
        <v>397</v>
      </c>
      <c r="L135" s="5" t="s">
        <v>398</v>
      </c>
    </row>
    <row r="136" spans="10:12" ht="15">
      <c r="J136" s="6">
        <f t="shared" si="4"/>
        <v>941</v>
      </c>
      <c r="K136" s="4" t="s">
        <v>399</v>
      </c>
      <c r="L136" s="5" t="s">
        <v>400</v>
      </c>
    </row>
    <row r="137" spans="10:12" ht="15">
      <c r="J137" s="6">
        <f t="shared" si="4"/>
        <v>942</v>
      </c>
      <c r="K137" s="4" t="s">
        <v>401</v>
      </c>
      <c r="L137" s="5" t="s">
        <v>402</v>
      </c>
    </row>
    <row r="138" spans="10:12" ht="15">
      <c r="J138" s="6">
        <f t="shared" si="4"/>
        <v>943</v>
      </c>
      <c r="K138" s="4" t="s">
        <v>403</v>
      </c>
      <c r="L138" s="5" t="s">
        <v>404</v>
      </c>
    </row>
    <row r="139" spans="10:12" ht="15">
      <c r="J139" s="6">
        <f t="shared" si="4"/>
        <v>944</v>
      </c>
      <c r="K139" s="4" t="s">
        <v>405</v>
      </c>
      <c r="L139" s="5" t="s">
        <v>406</v>
      </c>
    </row>
    <row r="140" spans="10:12" ht="15">
      <c r="J140" s="6">
        <f t="shared" si="4"/>
        <v>945</v>
      </c>
      <c r="K140" s="4" t="s">
        <v>407</v>
      </c>
      <c r="L140" s="5" t="s">
        <v>408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 topLeftCell="C1">
      <selection activeCell="C1" sqref="C1"/>
    </sheetView>
  </sheetViews>
  <sheetFormatPr defaultColWidth="9.140625" defaultRowHeight="15" outlineLevelRow="2"/>
  <cols>
    <col min="1" max="2" width="9.140625" style="1" hidden="1" customWidth="1"/>
    <col min="3" max="3" width="38.28125" style="1" bestFit="1" customWidth="1"/>
    <col min="4" max="4" width="9.140625" style="1" customWidth="1"/>
    <col min="5" max="5" width="41.140625" style="1" customWidth="1"/>
    <col min="6" max="6" width="12.8515625" style="1" bestFit="1" customWidth="1"/>
    <col min="7" max="237" width="9.140625" style="1" customWidth="1"/>
    <col min="238" max="238" width="86.00390625" style="1" bestFit="1" customWidth="1"/>
    <col min="239" max="239" width="9.140625" style="1" customWidth="1"/>
    <col min="240" max="240" width="28.00390625" style="1" customWidth="1"/>
    <col min="241" max="241" width="9.140625" style="1" customWidth="1"/>
    <col min="242" max="243" width="41.140625" style="1" customWidth="1"/>
    <col min="244" max="244" width="50.8515625" style="1" customWidth="1"/>
    <col min="245" max="245" width="40.140625" style="1" customWidth="1"/>
    <col min="246" max="246" width="15.421875" style="1" customWidth="1"/>
    <col min="247" max="247" width="45.140625" style="1" customWidth="1"/>
    <col min="248" max="250" width="41.140625" style="1" customWidth="1"/>
    <col min="251" max="493" width="9.140625" style="1" customWidth="1"/>
    <col min="494" max="494" width="86.00390625" style="1" bestFit="1" customWidth="1"/>
    <col min="495" max="495" width="9.140625" style="1" customWidth="1"/>
    <col min="496" max="496" width="28.00390625" style="1" customWidth="1"/>
    <col min="497" max="497" width="9.140625" style="1" customWidth="1"/>
    <col min="498" max="499" width="41.140625" style="1" customWidth="1"/>
    <col min="500" max="500" width="50.8515625" style="1" customWidth="1"/>
    <col min="501" max="501" width="40.140625" style="1" customWidth="1"/>
    <col min="502" max="502" width="15.421875" style="1" customWidth="1"/>
    <col min="503" max="503" width="45.140625" style="1" customWidth="1"/>
    <col min="504" max="506" width="41.140625" style="1" customWidth="1"/>
    <col min="507" max="749" width="9.140625" style="1" customWidth="1"/>
    <col min="750" max="750" width="86.00390625" style="1" bestFit="1" customWidth="1"/>
    <col min="751" max="751" width="9.140625" style="1" customWidth="1"/>
    <col min="752" max="752" width="28.00390625" style="1" customWidth="1"/>
    <col min="753" max="753" width="9.140625" style="1" customWidth="1"/>
    <col min="754" max="755" width="41.140625" style="1" customWidth="1"/>
    <col min="756" max="756" width="50.8515625" style="1" customWidth="1"/>
    <col min="757" max="757" width="40.140625" style="1" customWidth="1"/>
    <col min="758" max="758" width="15.421875" style="1" customWidth="1"/>
    <col min="759" max="759" width="45.140625" style="1" customWidth="1"/>
    <col min="760" max="762" width="41.140625" style="1" customWidth="1"/>
    <col min="763" max="1005" width="9.140625" style="1" customWidth="1"/>
    <col min="1006" max="1006" width="86.00390625" style="1" bestFit="1" customWidth="1"/>
    <col min="1007" max="1007" width="9.140625" style="1" customWidth="1"/>
    <col min="1008" max="1008" width="28.00390625" style="1" customWidth="1"/>
    <col min="1009" max="1009" width="9.140625" style="1" customWidth="1"/>
    <col min="1010" max="1011" width="41.140625" style="1" customWidth="1"/>
    <col min="1012" max="1012" width="50.8515625" style="1" customWidth="1"/>
    <col min="1013" max="1013" width="40.140625" style="1" customWidth="1"/>
    <col min="1014" max="1014" width="15.421875" style="1" customWidth="1"/>
    <col min="1015" max="1015" width="45.140625" style="1" customWidth="1"/>
    <col min="1016" max="1018" width="41.140625" style="1" customWidth="1"/>
    <col min="1019" max="1261" width="9.140625" style="1" customWidth="1"/>
    <col min="1262" max="1262" width="86.00390625" style="1" bestFit="1" customWidth="1"/>
    <col min="1263" max="1263" width="9.140625" style="1" customWidth="1"/>
    <col min="1264" max="1264" width="28.00390625" style="1" customWidth="1"/>
    <col min="1265" max="1265" width="9.140625" style="1" customWidth="1"/>
    <col min="1266" max="1267" width="41.140625" style="1" customWidth="1"/>
    <col min="1268" max="1268" width="50.8515625" style="1" customWidth="1"/>
    <col min="1269" max="1269" width="40.140625" style="1" customWidth="1"/>
    <col min="1270" max="1270" width="15.421875" style="1" customWidth="1"/>
    <col min="1271" max="1271" width="45.140625" style="1" customWidth="1"/>
    <col min="1272" max="1274" width="41.140625" style="1" customWidth="1"/>
    <col min="1275" max="1517" width="9.140625" style="1" customWidth="1"/>
    <col min="1518" max="1518" width="86.00390625" style="1" bestFit="1" customWidth="1"/>
    <col min="1519" max="1519" width="9.140625" style="1" customWidth="1"/>
    <col min="1520" max="1520" width="28.00390625" style="1" customWidth="1"/>
    <col min="1521" max="1521" width="9.140625" style="1" customWidth="1"/>
    <col min="1522" max="1523" width="41.140625" style="1" customWidth="1"/>
    <col min="1524" max="1524" width="50.8515625" style="1" customWidth="1"/>
    <col min="1525" max="1525" width="40.140625" style="1" customWidth="1"/>
    <col min="1526" max="1526" width="15.421875" style="1" customWidth="1"/>
    <col min="1527" max="1527" width="45.140625" style="1" customWidth="1"/>
    <col min="1528" max="1530" width="41.140625" style="1" customWidth="1"/>
    <col min="1531" max="1773" width="9.140625" style="1" customWidth="1"/>
    <col min="1774" max="1774" width="86.00390625" style="1" bestFit="1" customWidth="1"/>
    <col min="1775" max="1775" width="9.140625" style="1" customWidth="1"/>
    <col min="1776" max="1776" width="28.00390625" style="1" customWidth="1"/>
    <col min="1777" max="1777" width="9.140625" style="1" customWidth="1"/>
    <col min="1778" max="1779" width="41.140625" style="1" customWidth="1"/>
    <col min="1780" max="1780" width="50.8515625" style="1" customWidth="1"/>
    <col min="1781" max="1781" width="40.140625" style="1" customWidth="1"/>
    <col min="1782" max="1782" width="15.421875" style="1" customWidth="1"/>
    <col min="1783" max="1783" width="45.140625" style="1" customWidth="1"/>
    <col min="1784" max="1786" width="41.140625" style="1" customWidth="1"/>
    <col min="1787" max="2029" width="9.140625" style="1" customWidth="1"/>
    <col min="2030" max="2030" width="86.00390625" style="1" bestFit="1" customWidth="1"/>
    <col min="2031" max="2031" width="9.140625" style="1" customWidth="1"/>
    <col min="2032" max="2032" width="28.00390625" style="1" customWidth="1"/>
    <col min="2033" max="2033" width="9.140625" style="1" customWidth="1"/>
    <col min="2034" max="2035" width="41.140625" style="1" customWidth="1"/>
    <col min="2036" max="2036" width="50.8515625" style="1" customWidth="1"/>
    <col min="2037" max="2037" width="40.140625" style="1" customWidth="1"/>
    <col min="2038" max="2038" width="15.421875" style="1" customWidth="1"/>
    <col min="2039" max="2039" width="45.140625" style="1" customWidth="1"/>
    <col min="2040" max="2042" width="41.140625" style="1" customWidth="1"/>
    <col min="2043" max="2285" width="9.140625" style="1" customWidth="1"/>
    <col min="2286" max="2286" width="86.00390625" style="1" bestFit="1" customWidth="1"/>
    <col min="2287" max="2287" width="9.140625" style="1" customWidth="1"/>
    <col min="2288" max="2288" width="28.00390625" style="1" customWidth="1"/>
    <col min="2289" max="2289" width="9.140625" style="1" customWidth="1"/>
    <col min="2290" max="2291" width="41.140625" style="1" customWidth="1"/>
    <col min="2292" max="2292" width="50.8515625" style="1" customWidth="1"/>
    <col min="2293" max="2293" width="40.140625" style="1" customWidth="1"/>
    <col min="2294" max="2294" width="15.421875" style="1" customWidth="1"/>
    <col min="2295" max="2295" width="45.140625" style="1" customWidth="1"/>
    <col min="2296" max="2298" width="41.140625" style="1" customWidth="1"/>
    <col min="2299" max="2541" width="9.140625" style="1" customWidth="1"/>
    <col min="2542" max="2542" width="86.00390625" style="1" bestFit="1" customWidth="1"/>
    <col min="2543" max="2543" width="9.140625" style="1" customWidth="1"/>
    <col min="2544" max="2544" width="28.00390625" style="1" customWidth="1"/>
    <col min="2545" max="2545" width="9.140625" style="1" customWidth="1"/>
    <col min="2546" max="2547" width="41.140625" style="1" customWidth="1"/>
    <col min="2548" max="2548" width="50.8515625" style="1" customWidth="1"/>
    <col min="2549" max="2549" width="40.140625" style="1" customWidth="1"/>
    <col min="2550" max="2550" width="15.421875" style="1" customWidth="1"/>
    <col min="2551" max="2551" width="45.140625" style="1" customWidth="1"/>
    <col min="2552" max="2554" width="41.140625" style="1" customWidth="1"/>
    <col min="2555" max="2797" width="9.140625" style="1" customWidth="1"/>
    <col min="2798" max="2798" width="86.00390625" style="1" bestFit="1" customWidth="1"/>
    <col min="2799" max="2799" width="9.140625" style="1" customWidth="1"/>
    <col min="2800" max="2800" width="28.00390625" style="1" customWidth="1"/>
    <col min="2801" max="2801" width="9.140625" style="1" customWidth="1"/>
    <col min="2802" max="2803" width="41.140625" style="1" customWidth="1"/>
    <col min="2804" max="2804" width="50.8515625" style="1" customWidth="1"/>
    <col min="2805" max="2805" width="40.140625" style="1" customWidth="1"/>
    <col min="2806" max="2806" width="15.421875" style="1" customWidth="1"/>
    <col min="2807" max="2807" width="45.140625" style="1" customWidth="1"/>
    <col min="2808" max="2810" width="41.140625" style="1" customWidth="1"/>
    <col min="2811" max="3053" width="9.140625" style="1" customWidth="1"/>
    <col min="3054" max="3054" width="86.00390625" style="1" bestFit="1" customWidth="1"/>
    <col min="3055" max="3055" width="9.140625" style="1" customWidth="1"/>
    <col min="3056" max="3056" width="28.00390625" style="1" customWidth="1"/>
    <col min="3057" max="3057" width="9.140625" style="1" customWidth="1"/>
    <col min="3058" max="3059" width="41.140625" style="1" customWidth="1"/>
    <col min="3060" max="3060" width="50.8515625" style="1" customWidth="1"/>
    <col min="3061" max="3061" width="40.140625" style="1" customWidth="1"/>
    <col min="3062" max="3062" width="15.421875" style="1" customWidth="1"/>
    <col min="3063" max="3063" width="45.140625" style="1" customWidth="1"/>
    <col min="3064" max="3066" width="41.140625" style="1" customWidth="1"/>
    <col min="3067" max="3309" width="9.140625" style="1" customWidth="1"/>
    <col min="3310" max="3310" width="86.00390625" style="1" bestFit="1" customWidth="1"/>
    <col min="3311" max="3311" width="9.140625" style="1" customWidth="1"/>
    <col min="3312" max="3312" width="28.00390625" style="1" customWidth="1"/>
    <col min="3313" max="3313" width="9.140625" style="1" customWidth="1"/>
    <col min="3314" max="3315" width="41.140625" style="1" customWidth="1"/>
    <col min="3316" max="3316" width="50.8515625" style="1" customWidth="1"/>
    <col min="3317" max="3317" width="40.140625" style="1" customWidth="1"/>
    <col min="3318" max="3318" width="15.421875" style="1" customWidth="1"/>
    <col min="3319" max="3319" width="45.140625" style="1" customWidth="1"/>
    <col min="3320" max="3322" width="41.140625" style="1" customWidth="1"/>
    <col min="3323" max="3565" width="9.140625" style="1" customWidth="1"/>
    <col min="3566" max="3566" width="86.00390625" style="1" bestFit="1" customWidth="1"/>
    <col min="3567" max="3567" width="9.140625" style="1" customWidth="1"/>
    <col min="3568" max="3568" width="28.00390625" style="1" customWidth="1"/>
    <col min="3569" max="3569" width="9.140625" style="1" customWidth="1"/>
    <col min="3570" max="3571" width="41.140625" style="1" customWidth="1"/>
    <col min="3572" max="3572" width="50.8515625" style="1" customWidth="1"/>
    <col min="3573" max="3573" width="40.140625" style="1" customWidth="1"/>
    <col min="3574" max="3574" width="15.421875" style="1" customWidth="1"/>
    <col min="3575" max="3575" width="45.140625" style="1" customWidth="1"/>
    <col min="3576" max="3578" width="41.140625" style="1" customWidth="1"/>
    <col min="3579" max="3821" width="9.140625" style="1" customWidth="1"/>
    <col min="3822" max="3822" width="86.00390625" style="1" bestFit="1" customWidth="1"/>
    <col min="3823" max="3823" width="9.140625" style="1" customWidth="1"/>
    <col min="3824" max="3824" width="28.00390625" style="1" customWidth="1"/>
    <col min="3825" max="3825" width="9.140625" style="1" customWidth="1"/>
    <col min="3826" max="3827" width="41.140625" style="1" customWidth="1"/>
    <col min="3828" max="3828" width="50.8515625" style="1" customWidth="1"/>
    <col min="3829" max="3829" width="40.140625" style="1" customWidth="1"/>
    <col min="3830" max="3830" width="15.421875" style="1" customWidth="1"/>
    <col min="3831" max="3831" width="45.140625" style="1" customWidth="1"/>
    <col min="3832" max="3834" width="41.140625" style="1" customWidth="1"/>
    <col min="3835" max="4077" width="9.140625" style="1" customWidth="1"/>
    <col min="4078" max="4078" width="86.00390625" style="1" bestFit="1" customWidth="1"/>
    <col min="4079" max="4079" width="9.140625" style="1" customWidth="1"/>
    <col min="4080" max="4080" width="28.00390625" style="1" customWidth="1"/>
    <col min="4081" max="4081" width="9.140625" style="1" customWidth="1"/>
    <col min="4082" max="4083" width="41.140625" style="1" customWidth="1"/>
    <col min="4084" max="4084" width="50.8515625" style="1" customWidth="1"/>
    <col min="4085" max="4085" width="40.140625" style="1" customWidth="1"/>
    <col min="4086" max="4086" width="15.421875" style="1" customWidth="1"/>
    <col min="4087" max="4087" width="45.140625" style="1" customWidth="1"/>
    <col min="4088" max="4090" width="41.140625" style="1" customWidth="1"/>
    <col min="4091" max="4333" width="9.140625" style="1" customWidth="1"/>
    <col min="4334" max="4334" width="86.00390625" style="1" bestFit="1" customWidth="1"/>
    <col min="4335" max="4335" width="9.140625" style="1" customWidth="1"/>
    <col min="4336" max="4336" width="28.00390625" style="1" customWidth="1"/>
    <col min="4337" max="4337" width="9.140625" style="1" customWidth="1"/>
    <col min="4338" max="4339" width="41.140625" style="1" customWidth="1"/>
    <col min="4340" max="4340" width="50.8515625" style="1" customWidth="1"/>
    <col min="4341" max="4341" width="40.140625" style="1" customWidth="1"/>
    <col min="4342" max="4342" width="15.421875" style="1" customWidth="1"/>
    <col min="4343" max="4343" width="45.140625" style="1" customWidth="1"/>
    <col min="4344" max="4346" width="41.140625" style="1" customWidth="1"/>
    <col min="4347" max="4589" width="9.140625" style="1" customWidth="1"/>
    <col min="4590" max="4590" width="86.00390625" style="1" bestFit="1" customWidth="1"/>
    <col min="4591" max="4591" width="9.140625" style="1" customWidth="1"/>
    <col min="4592" max="4592" width="28.00390625" style="1" customWidth="1"/>
    <col min="4593" max="4593" width="9.140625" style="1" customWidth="1"/>
    <col min="4594" max="4595" width="41.140625" style="1" customWidth="1"/>
    <col min="4596" max="4596" width="50.8515625" style="1" customWidth="1"/>
    <col min="4597" max="4597" width="40.140625" style="1" customWidth="1"/>
    <col min="4598" max="4598" width="15.421875" style="1" customWidth="1"/>
    <col min="4599" max="4599" width="45.140625" style="1" customWidth="1"/>
    <col min="4600" max="4602" width="41.140625" style="1" customWidth="1"/>
    <col min="4603" max="4845" width="9.140625" style="1" customWidth="1"/>
    <col min="4846" max="4846" width="86.00390625" style="1" bestFit="1" customWidth="1"/>
    <col min="4847" max="4847" width="9.140625" style="1" customWidth="1"/>
    <col min="4848" max="4848" width="28.00390625" style="1" customWidth="1"/>
    <col min="4849" max="4849" width="9.140625" style="1" customWidth="1"/>
    <col min="4850" max="4851" width="41.140625" style="1" customWidth="1"/>
    <col min="4852" max="4852" width="50.8515625" style="1" customWidth="1"/>
    <col min="4853" max="4853" width="40.140625" style="1" customWidth="1"/>
    <col min="4854" max="4854" width="15.421875" style="1" customWidth="1"/>
    <col min="4855" max="4855" width="45.140625" style="1" customWidth="1"/>
    <col min="4856" max="4858" width="41.140625" style="1" customWidth="1"/>
    <col min="4859" max="5101" width="9.140625" style="1" customWidth="1"/>
    <col min="5102" max="5102" width="86.00390625" style="1" bestFit="1" customWidth="1"/>
    <col min="5103" max="5103" width="9.140625" style="1" customWidth="1"/>
    <col min="5104" max="5104" width="28.00390625" style="1" customWidth="1"/>
    <col min="5105" max="5105" width="9.140625" style="1" customWidth="1"/>
    <col min="5106" max="5107" width="41.140625" style="1" customWidth="1"/>
    <col min="5108" max="5108" width="50.8515625" style="1" customWidth="1"/>
    <col min="5109" max="5109" width="40.140625" style="1" customWidth="1"/>
    <col min="5110" max="5110" width="15.421875" style="1" customWidth="1"/>
    <col min="5111" max="5111" width="45.140625" style="1" customWidth="1"/>
    <col min="5112" max="5114" width="41.140625" style="1" customWidth="1"/>
    <col min="5115" max="5357" width="9.140625" style="1" customWidth="1"/>
    <col min="5358" max="5358" width="86.00390625" style="1" bestFit="1" customWidth="1"/>
    <col min="5359" max="5359" width="9.140625" style="1" customWidth="1"/>
    <col min="5360" max="5360" width="28.00390625" style="1" customWidth="1"/>
    <col min="5361" max="5361" width="9.140625" style="1" customWidth="1"/>
    <col min="5362" max="5363" width="41.140625" style="1" customWidth="1"/>
    <col min="5364" max="5364" width="50.8515625" style="1" customWidth="1"/>
    <col min="5365" max="5365" width="40.140625" style="1" customWidth="1"/>
    <col min="5366" max="5366" width="15.421875" style="1" customWidth="1"/>
    <col min="5367" max="5367" width="45.140625" style="1" customWidth="1"/>
    <col min="5368" max="5370" width="41.140625" style="1" customWidth="1"/>
    <col min="5371" max="5613" width="9.140625" style="1" customWidth="1"/>
    <col min="5614" max="5614" width="86.00390625" style="1" bestFit="1" customWidth="1"/>
    <col min="5615" max="5615" width="9.140625" style="1" customWidth="1"/>
    <col min="5616" max="5616" width="28.00390625" style="1" customWidth="1"/>
    <col min="5617" max="5617" width="9.140625" style="1" customWidth="1"/>
    <col min="5618" max="5619" width="41.140625" style="1" customWidth="1"/>
    <col min="5620" max="5620" width="50.8515625" style="1" customWidth="1"/>
    <col min="5621" max="5621" width="40.140625" style="1" customWidth="1"/>
    <col min="5622" max="5622" width="15.421875" style="1" customWidth="1"/>
    <col min="5623" max="5623" width="45.140625" style="1" customWidth="1"/>
    <col min="5624" max="5626" width="41.140625" style="1" customWidth="1"/>
    <col min="5627" max="5869" width="9.140625" style="1" customWidth="1"/>
    <col min="5870" max="5870" width="86.00390625" style="1" bestFit="1" customWidth="1"/>
    <col min="5871" max="5871" width="9.140625" style="1" customWidth="1"/>
    <col min="5872" max="5872" width="28.00390625" style="1" customWidth="1"/>
    <col min="5873" max="5873" width="9.140625" style="1" customWidth="1"/>
    <col min="5874" max="5875" width="41.140625" style="1" customWidth="1"/>
    <col min="5876" max="5876" width="50.8515625" style="1" customWidth="1"/>
    <col min="5877" max="5877" width="40.140625" style="1" customWidth="1"/>
    <col min="5878" max="5878" width="15.421875" style="1" customWidth="1"/>
    <col min="5879" max="5879" width="45.140625" style="1" customWidth="1"/>
    <col min="5880" max="5882" width="41.140625" style="1" customWidth="1"/>
    <col min="5883" max="6125" width="9.140625" style="1" customWidth="1"/>
    <col min="6126" max="6126" width="86.00390625" style="1" bestFit="1" customWidth="1"/>
    <col min="6127" max="6127" width="9.140625" style="1" customWidth="1"/>
    <col min="6128" max="6128" width="28.00390625" style="1" customWidth="1"/>
    <col min="6129" max="6129" width="9.140625" style="1" customWidth="1"/>
    <col min="6130" max="6131" width="41.140625" style="1" customWidth="1"/>
    <col min="6132" max="6132" width="50.8515625" style="1" customWidth="1"/>
    <col min="6133" max="6133" width="40.140625" style="1" customWidth="1"/>
    <col min="6134" max="6134" width="15.421875" style="1" customWidth="1"/>
    <col min="6135" max="6135" width="45.140625" style="1" customWidth="1"/>
    <col min="6136" max="6138" width="41.140625" style="1" customWidth="1"/>
    <col min="6139" max="6381" width="9.140625" style="1" customWidth="1"/>
    <col min="6382" max="6382" width="86.00390625" style="1" bestFit="1" customWidth="1"/>
    <col min="6383" max="6383" width="9.140625" style="1" customWidth="1"/>
    <col min="6384" max="6384" width="28.00390625" style="1" customWidth="1"/>
    <col min="6385" max="6385" width="9.140625" style="1" customWidth="1"/>
    <col min="6386" max="6387" width="41.140625" style="1" customWidth="1"/>
    <col min="6388" max="6388" width="50.8515625" style="1" customWidth="1"/>
    <col min="6389" max="6389" width="40.140625" style="1" customWidth="1"/>
    <col min="6390" max="6390" width="15.421875" style="1" customWidth="1"/>
    <col min="6391" max="6391" width="45.140625" style="1" customWidth="1"/>
    <col min="6392" max="6394" width="41.140625" style="1" customWidth="1"/>
    <col min="6395" max="6637" width="9.140625" style="1" customWidth="1"/>
    <col min="6638" max="6638" width="86.00390625" style="1" bestFit="1" customWidth="1"/>
    <col min="6639" max="6639" width="9.140625" style="1" customWidth="1"/>
    <col min="6640" max="6640" width="28.00390625" style="1" customWidth="1"/>
    <col min="6641" max="6641" width="9.140625" style="1" customWidth="1"/>
    <col min="6642" max="6643" width="41.140625" style="1" customWidth="1"/>
    <col min="6644" max="6644" width="50.8515625" style="1" customWidth="1"/>
    <col min="6645" max="6645" width="40.140625" style="1" customWidth="1"/>
    <col min="6646" max="6646" width="15.421875" style="1" customWidth="1"/>
    <col min="6647" max="6647" width="45.140625" style="1" customWidth="1"/>
    <col min="6648" max="6650" width="41.140625" style="1" customWidth="1"/>
    <col min="6651" max="6893" width="9.140625" style="1" customWidth="1"/>
    <col min="6894" max="6894" width="86.00390625" style="1" bestFit="1" customWidth="1"/>
    <col min="6895" max="6895" width="9.140625" style="1" customWidth="1"/>
    <col min="6896" max="6896" width="28.00390625" style="1" customWidth="1"/>
    <col min="6897" max="6897" width="9.140625" style="1" customWidth="1"/>
    <col min="6898" max="6899" width="41.140625" style="1" customWidth="1"/>
    <col min="6900" max="6900" width="50.8515625" style="1" customWidth="1"/>
    <col min="6901" max="6901" width="40.140625" style="1" customWidth="1"/>
    <col min="6902" max="6902" width="15.421875" style="1" customWidth="1"/>
    <col min="6903" max="6903" width="45.140625" style="1" customWidth="1"/>
    <col min="6904" max="6906" width="41.140625" style="1" customWidth="1"/>
    <col min="6907" max="7149" width="9.140625" style="1" customWidth="1"/>
    <col min="7150" max="7150" width="86.00390625" style="1" bestFit="1" customWidth="1"/>
    <col min="7151" max="7151" width="9.140625" style="1" customWidth="1"/>
    <col min="7152" max="7152" width="28.00390625" style="1" customWidth="1"/>
    <col min="7153" max="7153" width="9.140625" style="1" customWidth="1"/>
    <col min="7154" max="7155" width="41.140625" style="1" customWidth="1"/>
    <col min="7156" max="7156" width="50.8515625" style="1" customWidth="1"/>
    <col min="7157" max="7157" width="40.140625" style="1" customWidth="1"/>
    <col min="7158" max="7158" width="15.421875" style="1" customWidth="1"/>
    <col min="7159" max="7159" width="45.140625" style="1" customWidth="1"/>
    <col min="7160" max="7162" width="41.140625" style="1" customWidth="1"/>
    <col min="7163" max="7405" width="9.140625" style="1" customWidth="1"/>
    <col min="7406" max="7406" width="86.00390625" style="1" bestFit="1" customWidth="1"/>
    <col min="7407" max="7407" width="9.140625" style="1" customWidth="1"/>
    <col min="7408" max="7408" width="28.00390625" style="1" customWidth="1"/>
    <col min="7409" max="7409" width="9.140625" style="1" customWidth="1"/>
    <col min="7410" max="7411" width="41.140625" style="1" customWidth="1"/>
    <col min="7412" max="7412" width="50.8515625" style="1" customWidth="1"/>
    <col min="7413" max="7413" width="40.140625" style="1" customWidth="1"/>
    <col min="7414" max="7414" width="15.421875" style="1" customWidth="1"/>
    <col min="7415" max="7415" width="45.140625" style="1" customWidth="1"/>
    <col min="7416" max="7418" width="41.140625" style="1" customWidth="1"/>
    <col min="7419" max="7661" width="9.140625" style="1" customWidth="1"/>
    <col min="7662" max="7662" width="86.00390625" style="1" bestFit="1" customWidth="1"/>
    <col min="7663" max="7663" width="9.140625" style="1" customWidth="1"/>
    <col min="7664" max="7664" width="28.00390625" style="1" customWidth="1"/>
    <col min="7665" max="7665" width="9.140625" style="1" customWidth="1"/>
    <col min="7666" max="7667" width="41.140625" style="1" customWidth="1"/>
    <col min="7668" max="7668" width="50.8515625" style="1" customWidth="1"/>
    <col min="7669" max="7669" width="40.140625" style="1" customWidth="1"/>
    <col min="7670" max="7670" width="15.421875" style="1" customWidth="1"/>
    <col min="7671" max="7671" width="45.140625" style="1" customWidth="1"/>
    <col min="7672" max="7674" width="41.140625" style="1" customWidth="1"/>
    <col min="7675" max="7917" width="9.140625" style="1" customWidth="1"/>
    <col min="7918" max="7918" width="86.00390625" style="1" bestFit="1" customWidth="1"/>
    <col min="7919" max="7919" width="9.140625" style="1" customWidth="1"/>
    <col min="7920" max="7920" width="28.00390625" style="1" customWidth="1"/>
    <col min="7921" max="7921" width="9.140625" style="1" customWidth="1"/>
    <col min="7922" max="7923" width="41.140625" style="1" customWidth="1"/>
    <col min="7924" max="7924" width="50.8515625" style="1" customWidth="1"/>
    <col min="7925" max="7925" width="40.140625" style="1" customWidth="1"/>
    <col min="7926" max="7926" width="15.421875" style="1" customWidth="1"/>
    <col min="7927" max="7927" width="45.140625" style="1" customWidth="1"/>
    <col min="7928" max="7930" width="41.140625" style="1" customWidth="1"/>
    <col min="7931" max="8173" width="9.140625" style="1" customWidth="1"/>
    <col min="8174" max="8174" width="86.00390625" style="1" bestFit="1" customWidth="1"/>
    <col min="8175" max="8175" width="9.140625" style="1" customWidth="1"/>
    <col min="8176" max="8176" width="28.00390625" style="1" customWidth="1"/>
    <col min="8177" max="8177" width="9.140625" style="1" customWidth="1"/>
    <col min="8178" max="8179" width="41.140625" style="1" customWidth="1"/>
    <col min="8180" max="8180" width="50.8515625" style="1" customWidth="1"/>
    <col min="8181" max="8181" width="40.140625" style="1" customWidth="1"/>
    <col min="8182" max="8182" width="15.421875" style="1" customWidth="1"/>
    <col min="8183" max="8183" width="45.140625" style="1" customWidth="1"/>
    <col min="8184" max="8186" width="41.140625" style="1" customWidth="1"/>
    <col min="8187" max="8429" width="9.140625" style="1" customWidth="1"/>
    <col min="8430" max="8430" width="86.00390625" style="1" bestFit="1" customWidth="1"/>
    <col min="8431" max="8431" width="9.140625" style="1" customWidth="1"/>
    <col min="8432" max="8432" width="28.00390625" style="1" customWidth="1"/>
    <col min="8433" max="8433" width="9.140625" style="1" customWidth="1"/>
    <col min="8434" max="8435" width="41.140625" style="1" customWidth="1"/>
    <col min="8436" max="8436" width="50.8515625" style="1" customWidth="1"/>
    <col min="8437" max="8437" width="40.140625" style="1" customWidth="1"/>
    <col min="8438" max="8438" width="15.421875" style="1" customWidth="1"/>
    <col min="8439" max="8439" width="45.140625" style="1" customWidth="1"/>
    <col min="8440" max="8442" width="41.140625" style="1" customWidth="1"/>
    <col min="8443" max="8685" width="9.140625" style="1" customWidth="1"/>
    <col min="8686" max="8686" width="86.00390625" style="1" bestFit="1" customWidth="1"/>
    <col min="8687" max="8687" width="9.140625" style="1" customWidth="1"/>
    <col min="8688" max="8688" width="28.00390625" style="1" customWidth="1"/>
    <col min="8689" max="8689" width="9.140625" style="1" customWidth="1"/>
    <col min="8690" max="8691" width="41.140625" style="1" customWidth="1"/>
    <col min="8692" max="8692" width="50.8515625" style="1" customWidth="1"/>
    <col min="8693" max="8693" width="40.140625" style="1" customWidth="1"/>
    <col min="8694" max="8694" width="15.421875" style="1" customWidth="1"/>
    <col min="8695" max="8695" width="45.140625" style="1" customWidth="1"/>
    <col min="8696" max="8698" width="41.140625" style="1" customWidth="1"/>
    <col min="8699" max="8941" width="9.140625" style="1" customWidth="1"/>
    <col min="8942" max="8942" width="86.00390625" style="1" bestFit="1" customWidth="1"/>
    <col min="8943" max="8943" width="9.140625" style="1" customWidth="1"/>
    <col min="8944" max="8944" width="28.00390625" style="1" customWidth="1"/>
    <col min="8945" max="8945" width="9.140625" style="1" customWidth="1"/>
    <col min="8946" max="8947" width="41.140625" style="1" customWidth="1"/>
    <col min="8948" max="8948" width="50.8515625" style="1" customWidth="1"/>
    <col min="8949" max="8949" width="40.140625" style="1" customWidth="1"/>
    <col min="8950" max="8950" width="15.421875" style="1" customWidth="1"/>
    <col min="8951" max="8951" width="45.140625" style="1" customWidth="1"/>
    <col min="8952" max="8954" width="41.140625" style="1" customWidth="1"/>
    <col min="8955" max="9197" width="9.140625" style="1" customWidth="1"/>
    <col min="9198" max="9198" width="86.00390625" style="1" bestFit="1" customWidth="1"/>
    <col min="9199" max="9199" width="9.140625" style="1" customWidth="1"/>
    <col min="9200" max="9200" width="28.00390625" style="1" customWidth="1"/>
    <col min="9201" max="9201" width="9.140625" style="1" customWidth="1"/>
    <col min="9202" max="9203" width="41.140625" style="1" customWidth="1"/>
    <col min="9204" max="9204" width="50.8515625" style="1" customWidth="1"/>
    <col min="9205" max="9205" width="40.140625" style="1" customWidth="1"/>
    <col min="9206" max="9206" width="15.421875" style="1" customWidth="1"/>
    <col min="9207" max="9207" width="45.140625" style="1" customWidth="1"/>
    <col min="9208" max="9210" width="41.140625" style="1" customWidth="1"/>
    <col min="9211" max="9453" width="9.140625" style="1" customWidth="1"/>
    <col min="9454" max="9454" width="86.00390625" style="1" bestFit="1" customWidth="1"/>
    <col min="9455" max="9455" width="9.140625" style="1" customWidth="1"/>
    <col min="9456" max="9456" width="28.00390625" style="1" customWidth="1"/>
    <col min="9457" max="9457" width="9.140625" style="1" customWidth="1"/>
    <col min="9458" max="9459" width="41.140625" style="1" customWidth="1"/>
    <col min="9460" max="9460" width="50.8515625" style="1" customWidth="1"/>
    <col min="9461" max="9461" width="40.140625" style="1" customWidth="1"/>
    <col min="9462" max="9462" width="15.421875" style="1" customWidth="1"/>
    <col min="9463" max="9463" width="45.140625" style="1" customWidth="1"/>
    <col min="9464" max="9466" width="41.140625" style="1" customWidth="1"/>
    <col min="9467" max="9709" width="9.140625" style="1" customWidth="1"/>
    <col min="9710" max="9710" width="86.00390625" style="1" bestFit="1" customWidth="1"/>
    <col min="9711" max="9711" width="9.140625" style="1" customWidth="1"/>
    <col min="9712" max="9712" width="28.00390625" style="1" customWidth="1"/>
    <col min="9713" max="9713" width="9.140625" style="1" customWidth="1"/>
    <col min="9714" max="9715" width="41.140625" style="1" customWidth="1"/>
    <col min="9716" max="9716" width="50.8515625" style="1" customWidth="1"/>
    <col min="9717" max="9717" width="40.140625" style="1" customWidth="1"/>
    <col min="9718" max="9718" width="15.421875" style="1" customWidth="1"/>
    <col min="9719" max="9719" width="45.140625" style="1" customWidth="1"/>
    <col min="9720" max="9722" width="41.140625" style="1" customWidth="1"/>
    <col min="9723" max="9965" width="9.140625" style="1" customWidth="1"/>
    <col min="9966" max="9966" width="86.00390625" style="1" bestFit="1" customWidth="1"/>
    <col min="9967" max="9967" width="9.140625" style="1" customWidth="1"/>
    <col min="9968" max="9968" width="28.00390625" style="1" customWidth="1"/>
    <col min="9969" max="9969" width="9.140625" style="1" customWidth="1"/>
    <col min="9970" max="9971" width="41.140625" style="1" customWidth="1"/>
    <col min="9972" max="9972" width="50.8515625" style="1" customWidth="1"/>
    <col min="9973" max="9973" width="40.140625" style="1" customWidth="1"/>
    <col min="9974" max="9974" width="15.421875" style="1" customWidth="1"/>
    <col min="9975" max="9975" width="45.140625" style="1" customWidth="1"/>
    <col min="9976" max="9978" width="41.140625" style="1" customWidth="1"/>
    <col min="9979" max="10221" width="9.140625" style="1" customWidth="1"/>
    <col min="10222" max="10222" width="86.00390625" style="1" bestFit="1" customWidth="1"/>
    <col min="10223" max="10223" width="9.140625" style="1" customWidth="1"/>
    <col min="10224" max="10224" width="28.00390625" style="1" customWidth="1"/>
    <col min="10225" max="10225" width="9.140625" style="1" customWidth="1"/>
    <col min="10226" max="10227" width="41.140625" style="1" customWidth="1"/>
    <col min="10228" max="10228" width="50.8515625" style="1" customWidth="1"/>
    <col min="10229" max="10229" width="40.140625" style="1" customWidth="1"/>
    <col min="10230" max="10230" width="15.421875" style="1" customWidth="1"/>
    <col min="10231" max="10231" width="45.140625" style="1" customWidth="1"/>
    <col min="10232" max="10234" width="41.140625" style="1" customWidth="1"/>
    <col min="10235" max="10477" width="9.140625" style="1" customWidth="1"/>
    <col min="10478" max="10478" width="86.00390625" style="1" bestFit="1" customWidth="1"/>
    <col min="10479" max="10479" width="9.140625" style="1" customWidth="1"/>
    <col min="10480" max="10480" width="28.00390625" style="1" customWidth="1"/>
    <col min="10481" max="10481" width="9.140625" style="1" customWidth="1"/>
    <col min="10482" max="10483" width="41.140625" style="1" customWidth="1"/>
    <col min="10484" max="10484" width="50.8515625" style="1" customWidth="1"/>
    <col min="10485" max="10485" width="40.140625" style="1" customWidth="1"/>
    <col min="10486" max="10486" width="15.421875" style="1" customWidth="1"/>
    <col min="10487" max="10487" width="45.140625" style="1" customWidth="1"/>
    <col min="10488" max="10490" width="41.140625" style="1" customWidth="1"/>
    <col min="10491" max="10733" width="9.140625" style="1" customWidth="1"/>
    <col min="10734" max="10734" width="86.00390625" style="1" bestFit="1" customWidth="1"/>
    <col min="10735" max="10735" width="9.140625" style="1" customWidth="1"/>
    <col min="10736" max="10736" width="28.00390625" style="1" customWidth="1"/>
    <col min="10737" max="10737" width="9.140625" style="1" customWidth="1"/>
    <col min="10738" max="10739" width="41.140625" style="1" customWidth="1"/>
    <col min="10740" max="10740" width="50.8515625" style="1" customWidth="1"/>
    <col min="10741" max="10741" width="40.140625" style="1" customWidth="1"/>
    <col min="10742" max="10742" width="15.421875" style="1" customWidth="1"/>
    <col min="10743" max="10743" width="45.140625" style="1" customWidth="1"/>
    <col min="10744" max="10746" width="41.140625" style="1" customWidth="1"/>
    <col min="10747" max="10989" width="9.140625" style="1" customWidth="1"/>
    <col min="10990" max="10990" width="86.00390625" style="1" bestFit="1" customWidth="1"/>
    <col min="10991" max="10991" width="9.140625" style="1" customWidth="1"/>
    <col min="10992" max="10992" width="28.00390625" style="1" customWidth="1"/>
    <col min="10993" max="10993" width="9.140625" style="1" customWidth="1"/>
    <col min="10994" max="10995" width="41.140625" style="1" customWidth="1"/>
    <col min="10996" max="10996" width="50.8515625" style="1" customWidth="1"/>
    <col min="10997" max="10997" width="40.140625" style="1" customWidth="1"/>
    <col min="10998" max="10998" width="15.421875" style="1" customWidth="1"/>
    <col min="10999" max="10999" width="45.140625" style="1" customWidth="1"/>
    <col min="11000" max="11002" width="41.140625" style="1" customWidth="1"/>
    <col min="11003" max="11245" width="9.140625" style="1" customWidth="1"/>
    <col min="11246" max="11246" width="86.00390625" style="1" bestFit="1" customWidth="1"/>
    <col min="11247" max="11247" width="9.140625" style="1" customWidth="1"/>
    <col min="11248" max="11248" width="28.00390625" style="1" customWidth="1"/>
    <col min="11249" max="11249" width="9.140625" style="1" customWidth="1"/>
    <col min="11250" max="11251" width="41.140625" style="1" customWidth="1"/>
    <col min="11252" max="11252" width="50.8515625" style="1" customWidth="1"/>
    <col min="11253" max="11253" width="40.140625" style="1" customWidth="1"/>
    <col min="11254" max="11254" width="15.421875" style="1" customWidth="1"/>
    <col min="11255" max="11255" width="45.140625" style="1" customWidth="1"/>
    <col min="11256" max="11258" width="41.140625" style="1" customWidth="1"/>
    <col min="11259" max="11501" width="9.140625" style="1" customWidth="1"/>
    <col min="11502" max="11502" width="86.00390625" style="1" bestFit="1" customWidth="1"/>
    <col min="11503" max="11503" width="9.140625" style="1" customWidth="1"/>
    <col min="11504" max="11504" width="28.00390625" style="1" customWidth="1"/>
    <col min="11505" max="11505" width="9.140625" style="1" customWidth="1"/>
    <col min="11506" max="11507" width="41.140625" style="1" customWidth="1"/>
    <col min="11508" max="11508" width="50.8515625" style="1" customWidth="1"/>
    <col min="11509" max="11509" width="40.140625" style="1" customWidth="1"/>
    <col min="11510" max="11510" width="15.421875" style="1" customWidth="1"/>
    <col min="11511" max="11511" width="45.140625" style="1" customWidth="1"/>
    <col min="11512" max="11514" width="41.140625" style="1" customWidth="1"/>
    <col min="11515" max="11757" width="9.140625" style="1" customWidth="1"/>
    <col min="11758" max="11758" width="86.00390625" style="1" bestFit="1" customWidth="1"/>
    <col min="11759" max="11759" width="9.140625" style="1" customWidth="1"/>
    <col min="11760" max="11760" width="28.00390625" style="1" customWidth="1"/>
    <col min="11761" max="11761" width="9.140625" style="1" customWidth="1"/>
    <col min="11762" max="11763" width="41.140625" style="1" customWidth="1"/>
    <col min="11764" max="11764" width="50.8515625" style="1" customWidth="1"/>
    <col min="11765" max="11765" width="40.140625" style="1" customWidth="1"/>
    <col min="11766" max="11766" width="15.421875" style="1" customWidth="1"/>
    <col min="11767" max="11767" width="45.140625" style="1" customWidth="1"/>
    <col min="11768" max="11770" width="41.140625" style="1" customWidth="1"/>
    <col min="11771" max="12013" width="9.140625" style="1" customWidth="1"/>
    <col min="12014" max="12014" width="86.00390625" style="1" bestFit="1" customWidth="1"/>
    <col min="12015" max="12015" width="9.140625" style="1" customWidth="1"/>
    <col min="12016" max="12016" width="28.00390625" style="1" customWidth="1"/>
    <col min="12017" max="12017" width="9.140625" style="1" customWidth="1"/>
    <col min="12018" max="12019" width="41.140625" style="1" customWidth="1"/>
    <col min="12020" max="12020" width="50.8515625" style="1" customWidth="1"/>
    <col min="12021" max="12021" width="40.140625" style="1" customWidth="1"/>
    <col min="12022" max="12022" width="15.421875" style="1" customWidth="1"/>
    <col min="12023" max="12023" width="45.140625" style="1" customWidth="1"/>
    <col min="12024" max="12026" width="41.140625" style="1" customWidth="1"/>
    <col min="12027" max="12269" width="9.140625" style="1" customWidth="1"/>
    <col min="12270" max="12270" width="86.00390625" style="1" bestFit="1" customWidth="1"/>
    <col min="12271" max="12271" width="9.140625" style="1" customWidth="1"/>
    <col min="12272" max="12272" width="28.00390625" style="1" customWidth="1"/>
    <col min="12273" max="12273" width="9.140625" style="1" customWidth="1"/>
    <col min="12274" max="12275" width="41.140625" style="1" customWidth="1"/>
    <col min="12276" max="12276" width="50.8515625" style="1" customWidth="1"/>
    <col min="12277" max="12277" width="40.140625" style="1" customWidth="1"/>
    <col min="12278" max="12278" width="15.421875" style="1" customWidth="1"/>
    <col min="12279" max="12279" width="45.140625" style="1" customWidth="1"/>
    <col min="12280" max="12282" width="41.140625" style="1" customWidth="1"/>
    <col min="12283" max="12525" width="9.140625" style="1" customWidth="1"/>
    <col min="12526" max="12526" width="86.00390625" style="1" bestFit="1" customWidth="1"/>
    <col min="12527" max="12527" width="9.140625" style="1" customWidth="1"/>
    <col min="12528" max="12528" width="28.00390625" style="1" customWidth="1"/>
    <col min="12529" max="12529" width="9.140625" style="1" customWidth="1"/>
    <col min="12530" max="12531" width="41.140625" style="1" customWidth="1"/>
    <col min="12532" max="12532" width="50.8515625" style="1" customWidth="1"/>
    <col min="12533" max="12533" width="40.140625" style="1" customWidth="1"/>
    <col min="12534" max="12534" width="15.421875" style="1" customWidth="1"/>
    <col min="12535" max="12535" width="45.140625" style="1" customWidth="1"/>
    <col min="12536" max="12538" width="41.140625" style="1" customWidth="1"/>
    <col min="12539" max="12781" width="9.140625" style="1" customWidth="1"/>
    <col min="12782" max="12782" width="86.00390625" style="1" bestFit="1" customWidth="1"/>
    <col min="12783" max="12783" width="9.140625" style="1" customWidth="1"/>
    <col min="12784" max="12784" width="28.00390625" style="1" customWidth="1"/>
    <col min="12785" max="12785" width="9.140625" style="1" customWidth="1"/>
    <col min="12786" max="12787" width="41.140625" style="1" customWidth="1"/>
    <col min="12788" max="12788" width="50.8515625" style="1" customWidth="1"/>
    <col min="12789" max="12789" width="40.140625" style="1" customWidth="1"/>
    <col min="12790" max="12790" width="15.421875" style="1" customWidth="1"/>
    <col min="12791" max="12791" width="45.140625" style="1" customWidth="1"/>
    <col min="12792" max="12794" width="41.140625" style="1" customWidth="1"/>
    <col min="12795" max="13037" width="9.140625" style="1" customWidth="1"/>
    <col min="13038" max="13038" width="86.00390625" style="1" bestFit="1" customWidth="1"/>
    <col min="13039" max="13039" width="9.140625" style="1" customWidth="1"/>
    <col min="13040" max="13040" width="28.00390625" style="1" customWidth="1"/>
    <col min="13041" max="13041" width="9.140625" style="1" customWidth="1"/>
    <col min="13042" max="13043" width="41.140625" style="1" customWidth="1"/>
    <col min="13044" max="13044" width="50.8515625" style="1" customWidth="1"/>
    <col min="13045" max="13045" width="40.140625" style="1" customWidth="1"/>
    <col min="13046" max="13046" width="15.421875" style="1" customWidth="1"/>
    <col min="13047" max="13047" width="45.140625" style="1" customWidth="1"/>
    <col min="13048" max="13050" width="41.140625" style="1" customWidth="1"/>
    <col min="13051" max="13293" width="9.140625" style="1" customWidth="1"/>
    <col min="13294" max="13294" width="86.00390625" style="1" bestFit="1" customWidth="1"/>
    <col min="13295" max="13295" width="9.140625" style="1" customWidth="1"/>
    <col min="13296" max="13296" width="28.00390625" style="1" customWidth="1"/>
    <col min="13297" max="13297" width="9.140625" style="1" customWidth="1"/>
    <col min="13298" max="13299" width="41.140625" style="1" customWidth="1"/>
    <col min="13300" max="13300" width="50.8515625" style="1" customWidth="1"/>
    <col min="13301" max="13301" width="40.140625" style="1" customWidth="1"/>
    <col min="13302" max="13302" width="15.421875" style="1" customWidth="1"/>
    <col min="13303" max="13303" width="45.140625" style="1" customWidth="1"/>
    <col min="13304" max="13306" width="41.140625" style="1" customWidth="1"/>
    <col min="13307" max="13549" width="9.140625" style="1" customWidth="1"/>
    <col min="13550" max="13550" width="86.00390625" style="1" bestFit="1" customWidth="1"/>
    <col min="13551" max="13551" width="9.140625" style="1" customWidth="1"/>
    <col min="13552" max="13552" width="28.00390625" style="1" customWidth="1"/>
    <col min="13553" max="13553" width="9.140625" style="1" customWidth="1"/>
    <col min="13554" max="13555" width="41.140625" style="1" customWidth="1"/>
    <col min="13556" max="13556" width="50.8515625" style="1" customWidth="1"/>
    <col min="13557" max="13557" width="40.140625" style="1" customWidth="1"/>
    <col min="13558" max="13558" width="15.421875" style="1" customWidth="1"/>
    <col min="13559" max="13559" width="45.140625" style="1" customWidth="1"/>
    <col min="13560" max="13562" width="41.140625" style="1" customWidth="1"/>
    <col min="13563" max="13805" width="9.140625" style="1" customWidth="1"/>
    <col min="13806" max="13806" width="86.00390625" style="1" bestFit="1" customWidth="1"/>
    <col min="13807" max="13807" width="9.140625" style="1" customWidth="1"/>
    <col min="13808" max="13808" width="28.00390625" style="1" customWidth="1"/>
    <col min="13809" max="13809" width="9.140625" style="1" customWidth="1"/>
    <col min="13810" max="13811" width="41.140625" style="1" customWidth="1"/>
    <col min="13812" max="13812" width="50.8515625" style="1" customWidth="1"/>
    <col min="13813" max="13813" width="40.140625" style="1" customWidth="1"/>
    <col min="13814" max="13814" width="15.421875" style="1" customWidth="1"/>
    <col min="13815" max="13815" width="45.140625" style="1" customWidth="1"/>
    <col min="13816" max="13818" width="41.140625" style="1" customWidth="1"/>
    <col min="13819" max="14061" width="9.140625" style="1" customWidth="1"/>
    <col min="14062" max="14062" width="86.00390625" style="1" bestFit="1" customWidth="1"/>
    <col min="14063" max="14063" width="9.140625" style="1" customWidth="1"/>
    <col min="14064" max="14064" width="28.00390625" style="1" customWidth="1"/>
    <col min="14065" max="14065" width="9.140625" style="1" customWidth="1"/>
    <col min="14066" max="14067" width="41.140625" style="1" customWidth="1"/>
    <col min="14068" max="14068" width="50.8515625" style="1" customWidth="1"/>
    <col min="14069" max="14069" width="40.140625" style="1" customWidth="1"/>
    <col min="14070" max="14070" width="15.421875" style="1" customWidth="1"/>
    <col min="14071" max="14071" width="45.140625" style="1" customWidth="1"/>
    <col min="14072" max="14074" width="41.140625" style="1" customWidth="1"/>
    <col min="14075" max="14317" width="9.140625" style="1" customWidth="1"/>
    <col min="14318" max="14318" width="86.00390625" style="1" bestFit="1" customWidth="1"/>
    <col min="14319" max="14319" width="9.140625" style="1" customWidth="1"/>
    <col min="14320" max="14320" width="28.00390625" style="1" customWidth="1"/>
    <col min="14321" max="14321" width="9.140625" style="1" customWidth="1"/>
    <col min="14322" max="14323" width="41.140625" style="1" customWidth="1"/>
    <col min="14324" max="14324" width="50.8515625" style="1" customWidth="1"/>
    <col min="14325" max="14325" width="40.140625" style="1" customWidth="1"/>
    <col min="14326" max="14326" width="15.421875" style="1" customWidth="1"/>
    <col min="14327" max="14327" width="45.140625" style="1" customWidth="1"/>
    <col min="14328" max="14330" width="41.140625" style="1" customWidth="1"/>
    <col min="14331" max="14573" width="9.140625" style="1" customWidth="1"/>
    <col min="14574" max="14574" width="86.00390625" style="1" bestFit="1" customWidth="1"/>
    <col min="14575" max="14575" width="9.140625" style="1" customWidth="1"/>
    <col min="14576" max="14576" width="28.00390625" style="1" customWidth="1"/>
    <col min="14577" max="14577" width="9.140625" style="1" customWidth="1"/>
    <col min="14578" max="14579" width="41.140625" style="1" customWidth="1"/>
    <col min="14580" max="14580" width="50.8515625" style="1" customWidth="1"/>
    <col min="14581" max="14581" width="40.140625" style="1" customWidth="1"/>
    <col min="14582" max="14582" width="15.421875" style="1" customWidth="1"/>
    <col min="14583" max="14583" width="45.140625" style="1" customWidth="1"/>
    <col min="14584" max="14586" width="41.140625" style="1" customWidth="1"/>
    <col min="14587" max="14829" width="9.140625" style="1" customWidth="1"/>
    <col min="14830" max="14830" width="86.00390625" style="1" bestFit="1" customWidth="1"/>
    <col min="14831" max="14831" width="9.140625" style="1" customWidth="1"/>
    <col min="14832" max="14832" width="28.00390625" style="1" customWidth="1"/>
    <col min="14833" max="14833" width="9.140625" style="1" customWidth="1"/>
    <col min="14834" max="14835" width="41.140625" style="1" customWidth="1"/>
    <col min="14836" max="14836" width="50.8515625" style="1" customWidth="1"/>
    <col min="14837" max="14837" width="40.140625" style="1" customWidth="1"/>
    <col min="14838" max="14838" width="15.421875" style="1" customWidth="1"/>
    <col min="14839" max="14839" width="45.140625" style="1" customWidth="1"/>
    <col min="14840" max="14842" width="41.140625" style="1" customWidth="1"/>
    <col min="14843" max="15085" width="9.140625" style="1" customWidth="1"/>
    <col min="15086" max="15086" width="86.00390625" style="1" bestFit="1" customWidth="1"/>
    <col min="15087" max="15087" width="9.140625" style="1" customWidth="1"/>
    <col min="15088" max="15088" width="28.00390625" style="1" customWidth="1"/>
    <col min="15089" max="15089" width="9.140625" style="1" customWidth="1"/>
    <col min="15090" max="15091" width="41.140625" style="1" customWidth="1"/>
    <col min="15092" max="15092" width="50.8515625" style="1" customWidth="1"/>
    <col min="15093" max="15093" width="40.140625" style="1" customWidth="1"/>
    <col min="15094" max="15094" width="15.421875" style="1" customWidth="1"/>
    <col min="15095" max="15095" width="45.140625" style="1" customWidth="1"/>
    <col min="15096" max="15098" width="41.140625" style="1" customWidth="1"/>
    <col min="15099" max="15341" width="9.140625" style="1" customWidth="1"/>
    <col min="15342" max="15342" width="86.00390625" style="1" bestFit="1" customWidth="1"/>
    <col min="15343" max="15343" width="9.140625" style="1" customWidth="1"/>
    <col min="15344" max="15344" width="28.00390625" style="1" customWidth="1"/>
    <col min="15345" max="15345" width="9.140625" style="1" customWidth="1"/>
    <col min="15346" max="15347" width="41.140625" style="1" customWidth="1"/>
    <col min="15348" max="15348" width="50.8515625" style="1" customWidth="1"/>
    <col min="15349" max="15349" width="40.140625" style="1" customWidth="1"/>
    <col min="15350" max="15350" width="15.421875" style="1" customWidth="1"/>
    <col min="15351" max="15351" width="45.140625" style="1" customWidth="1"/>
    <col min="15352" max="15354" width="41.140625" style="1" customWidth="1"/>
    <col min="15355" max="15597" width="9.140625" style="1" customWidth="1"/>
    <col min="15598" max="15598" width="86.00390625" style="1" bestFit="1" customWidth="1"/>
    <col min="15599" max="15599" width="9.140625" style="1" customWidth="1"/>
    <col min="15600" max="15600" width="28.00390625" style="1" customWidth="1"/>
    <col min="15601" max="15601" width="9.140625" style="1" customWidth="1"/>
    <col min="15602" max="15603" width="41.140625" style="1" customWidth="1"/>
    <col min="15604" max="15604" width="50.8515625" style="1" customWidth="1"/>
    <col min="15605" max="15605" width="40.140625" style="1" customWidth="1"/>
    <col min="15606" max="15606" width="15.421875" style="1" customWidth="1"/>
    <col min="15607" max="15607" width="45.140625" style="1" customWidth="1"/>
    <col min="15608" max="15610" width="41.140625" style="1" customWidth="1"/>
    <col min="15611" max="15853" width="9.140625" style="1" customWidth="1"/>
    <col min="15854" max="15854" width="86.00390625" style="1" bestFit="1" customWidth="1"/>
    <col min="15855" max="15855" width="9.140625" style="1" customWidth="1"/>
    <col min="15856" max="15856" width="28.00390625" style="1" customWidth="1"/>
    <col min="15857" max="15857" width="9.140625" style="1" customWidth="1"/>
    <col min="15858" max="15859" width="41.140625" style="1" customWidth="1"/>
    <col min="15860" max="15860" width="50.8515625" style="1" customWidth="1"/>
    <col min="15861" max="15861" width="40.140625" style="1" customWidth="1"/>
    <col min="15862" max="15862" width="15.421875" style="1" customWidth="1"/>
    <col min="15863" max="15863" width="45.140625" style="1" customWidth="1"/>
    <col min="15864" max="15866" width="41.140625" style="1" customWidth="1"/>
    <col min="15867" max="16109" width="9.140625" style="1" customWidth="1"/>
    <col min="16110" max="16110" width="86.00390625" style="1" bestFit="1" customWidth="1"/>
    <col min="16111" max="16111" width="9.140625" style="1" customWidth="1"/>
    <col min="16112" max="16112" width="28.00390625" style="1" customWidth="1"/>
    <col min="16113" max="16113" width="9.140625" style="1" customWidth="1"/>
    <col min="16114" max="16115" width="41.140625" style="1" customWidth="1"/>
    <col min="16116" max="16116" width="50.8515625" style="1" customWidth="1"/>
    <col min="16117" max="16117" width="40.140625" style="1" customWidth="1"/>
    <col min="16118" max="16118" width="15.421875" style="1" customWidth="1"/>
    <col min="16119" max="16119" width="45.140625" style="1" customWidth="1"/>
    <col min="16120" max="16122" width="41.140625" style="1" customWidth="1"/>
    <col min="16123" max="16384" width="9.140625" style="1" customWidth="1"/>
  </cols>
  <sheetData>
    <row r="1" spans="1:6" ht="15">
      <c r="A1" s="2" t="s">
        <v>141</v>
      </c>
      <c r="B1" s="2" t="s">
        <v>136</v>
      </c>
      <c r="C1" s="2" t="s">
        <v>137</v>
      </c>
      <c r="D1" s="2" t="s">
        <v>138</v>
      </c>
      <c r="E1" s="2" t="s">
        <v>139</v>
      </c>
      <c r="F1" s="2" t="s">
        <v>140</v>
      </c>
    </row>
    <row r="2" spans="1:6" ht="15" outlineLevel="2">
      <c r="A2" s="1">
        <v>1</v>
      </c>
      <c r="B2" s="1" t="s">
        <v>44</v>
      </c>
      <c r="C2" s="1" t="s">
        <v>144</v>
      </c>
      <c r="D2" s="1" t="s">
        <v>58</v>
      </c>
      <c r="E2" s="1" t="s">
        <v>59</v>
      </c>
      <c r="F2" s="1">
        <v>1000000</v>
      </c>
    </row>
    <row r="3" spans="1:6" ht="15" outlineLevel="2">
      <c r="A3" s="1">
        <v>1</v>
      </c>
      <c r="B3" s="1" t="s">
        <v>44</v>
      </c>
      <c r="C3" s="1" t="s">
        <v>144</v>
      </c>
      <c r="D3" s="1" t="s">
        <v>60</v>
      </c>
      <c r="E3" s="1" t="s">
        <v>61</v>
      </c>
      <c r="F3" s="1">
        <v>1000000</v>
      </c>
    </row>
    <row r="4" spans="1:6" ht="15" outlineLevel="2">
      <c r="A4" s="1">
        <v>1</v>
      </c>
      <c r="B4" s="1" t="s">
        <v>44</v>
      </c>
      <c r="C4" s="1" t="s">
        <v>144</v>
      </c>
      <c r="D4" s="1" t="s">
        <v>84</v>
      </c>
      <c r="E4" s="1" t="s">
        <v>85</v>
      </c>
      <c r="F4" s="1">
        <v>-70000000</v>
      </c>
    </row>
    <row r="5" spans="1:6" ht="15" outlineLevel="2">
      <c r="A5" s="1">
        <v>1</v>
      </c>
      <c r="B5" s="1" t="s">
        <v>44</v>
      </c>
      <c r="C5" s="1" t="s">
        <v>144</v>
      </c>
      <c r="D5" s="1" t="s">
        <v>66</v>
      </c>
      <c r="E5" s="1" t="s">
        <v>67</v>
      </c>
      <c r="F5" s="1">
        <v>-32000000</v>
      </c>
    </row>
    <row r="6" spans="1:6" ht="15" outlineLevel="2">
      <c r="A6" s="1">
        <v>1</v>
      </c>
      <c r="B6" s="1" t="s">
        <v>44</v>
      </c>
      <c r="C6" s="1" t="s">
        <v>144</v>
      </c>
      <c r="D6" s="1" t="s">
        <v>56</v>
      </c>
      <c r="E6" s="1" t="s">
        <v>57</v>
      </c>
      <c r="F6" s="1">
        <v>19000000</v>
      </c>
    </row>
    <row r="7" spans="1:6" ht="15" outlineLevel="2">
      <c r="A7" s="1">
        <v>1</v>
      </c>
      <c r="B7" s="1" t="s">
        <v>44</v>
      </c>
      <c r="C7" s="1" t="s">
        <v>144</v>
      </c>
      <c r="D7" s="1" t="s">
        <v>54</v>
      </c>
      <c r="E7" s="1" t="s">
        <v>55</v>
      </c>
      <c r="F7" s="1">
        <v>-1000000</v>
      </c>
    </row>
    <row r="8" spans="1:6" ht="15" outlineLevel="2">
      <c r="A8" s="1">
        <v>1</v>
      </c>
      <c r="B8" s="1" t="s">
        <v>44</v>
      </c>
      <c r="C8" s="1" t="s">
        <v>144</v>
      </c>
      <c r="D8" s="1" t="s">
        <v>76</v>
      </c>
      <c r="E8" s="1" t="s">
        <v>77</v>
      </c>
      <c r="F8" s="1">
        <v>7000000</v>
      </c>
    </row>
    <row r="9" spans="1:6" ht="15" outlineLevel="2">
      <c r="A9" s="1">
        <v>1</v>
      </c>
      <c r="B9" s="1" t="s">
        <v>44</v>
      </c>
      <c r="C9" s="1" t="s">
        <v>144</v>
      </c>
      <c r="D9" s="1" t="s">
        <v>86</v>
      </c>
      <c r="E9" s="1" t="s">
        <v>87</v>
      </c>
      <c r="F9" s="1">
        <v>1000000</v>
      </c>
    </row>
    <row r="10" spans="1:6" ht="15" outlineLevel="2">
      <c r="A10" s="1">
        <v>1</v>
      </c>
      <c r="B10" s="1" t="s">
        <v>44</v>
      </c>
      <c r="C10" s="1" t="s">
        <v>144</v>
      </c>
      <c r="D10" s="1" t="s">
        <v>62</v>
      </c>
      <c r="E10" s="1" t="s">
        <v>63</v>
      </c>
      <c r="F10" s="1">
        <v>-36000000</v>
      </c>
    </row>
    <row r="11" spans="1:6" ht="15" outlineLevel="2">
      <c r="A11" s="1">
        <v>1</v>
      </c>
      <c r="B11" s="1" t="s">
        <v>44</v>
      </c>
      <c r="C11" s="1" t="s">
        <v>144</v>
      </c>
      <c r="D11" s="1" t="s">
        <v>46</v>
      </c>
      <c r="E11" s="1" t="s">
        <v>47</v>
      </c>
      <c r="F11" s="1">
        <v>-21809000</v>
      </c>
    </row>
    <row r="12" spans="1:6" ht="15" outlineLevel="2">
      <c r="A12" s="1">
        <v>1</v>
      </c>
      <c r="B12" s="1" t="s">
        <v>44</v>
      </c>
      <c r="C12" s="1" t="s">
        <v>144</v>
      </c>
      <c r="D12" s="1" t="s">
        <v>48</v>
      </c>
      <c r="E12" s="1" t="s">
        <v>49</v>
      </c>
      <c r="F12" s="1">
        <v>-45000</v>
      </c>
    </row>
    <row r="13" spans="1:6" ht="15" outlineLevel="2">
      <c r="A13" s="1">
        <v>1</v>
      </c>
      <c r="B13" s="1" t="s">
        <v>44</v>
      </c>
      <c r="C13" s="1" t="s">
        <v>144</v>
      </c>
      <c r="D13" s="1" t="s">
        <v>50</v>
      </c>
      <c r="E13" s="1" t="s">
        <v>51</v>
      </c>
      <c r="F13" s="1">
        <v>-176212000</v>
      </c>
    </row>
    <row r="14" spans="1:6" ht="15" outlineLevel="2">
      <c r="A14" s="1">
        <v>1</v>
      </c>
      <c r="B14" s="1" t="s">
        <v>44</v>
      </c>
      <c r="C14" s="1" t="s">
        <v>144</v>
      </c>
      <c r="D14" s="1" t="s">
        <v>52</v>
      </c>
      <c r="E14" s="1" t="s">
        <v>53</v>
      </c>
      <c r="F14" s="1">
        <v>198066000</v>
      </c>
    </row>
    <row r="15" spans="1:6" ht="15" outlineLevel="2">
      <c r="A15" s="1">
        <v>1</v>
      </c>
      <c r="B15" s="1" t="s">
        <v>44</v>
      </c>
      <c r="C15" s="1" t="s">
        <v>144</v>
      </c>
      <c r="D15" s="1" t="s">
        <v>82</v>
      </c>
      <c r="E15" s="1" t="s">
        <v>83</v>
      </c>
      <c r="F15" s="1">
        <v>-2000000</v>
      </c>
    </row>
    <row r="16" spans="1:6" ht="15" outlineLevel="2">
      <c r="A16" s="1">
        <v>1</v>
      </c>
      <c r="B16" s="1" t="s">
        <v>44</v>
      </c>
      <c r="C16" s="1" t="s">
        <v>144</v>
      </c>
      <c r="D16" s="1" t="s">
        <v>68</v>
      </c>
      <c r="E16" s="1" t="s">
        <v>69</v>
      </c>
      <c r="F16" s="1">
        <v>-48000000</v>
      </c>
    </row>
    <row r="17" spans="1:6" ht="15" outlineLevel="2">
      <c r="A17" s="1">
        <v>1</v>
      </c>
      <c r="B17" s="1" t="s">
        <v>44</v>
      </c>
      <c r="C17" s="1" t="s">
        <v>144</v>
      </c>
      <c r="D17" s="1" t="s">
        <v>64</v>
      </c>
      <c r="E17" s="1" t="s">
        <v>65</v>
      </c>
      <c r="F17" s="1">
        <v>-5000000</v>
      </c>
    </row>
    <row r="18" spans="1:6" ht="15" outlineLevel="2">
      <c r="A18" s="1">
        <v>1</v>
      </c>
      <c r="B18" s="1" t="s">
        <v>44</v>
      </c>
      <c r="C18" s="1" t="s">
        <v>144</v>
      </c>
      <c r="D18" s="1" t="s">
        <v>72</v>
      </c>
      <c r="E18" s="1" t="s">
        <v>73</v>
      </c>
      <c r="F18" s="1">
        <v>-9000000</v>
      </c>
    </row>
    <row r="19" spans="1:6" ht="15" outlineLevel="2">
      <c r="A19" s="1">
        <v>1</v>
      </c>
      <c r="B19" s="1" t="s">
        <v>44</v>
      </c>
      <c r="C19" s="1" t="s">
        <v>144</v>
      </c>
      <c r="D19" s="1" t="s">
        <v>88</v>
      </c>
      <c r="E19" s="1" t="s">
        <v>89</v>
      </c>
      <c r="F19" s="1">
        <v>-1000000</v>
      </c>
    </row>
    <row r="20" spans="1:6" ht="15" outlineLevel="2">
      <c r="A20" s="1">
        <v>1</v>
      </c>
      <c r="B20" s="1" t="s">
        <v>44</v>
      </c>
      <c r="C20" s="1" t="s">
        <v>144</v>
      </c>
      <c r="D20" s="1" t="s">
        <v>90</v>
      </c>
      <c r="E20" s="1" t="s">
        <v>91</v>
      </c>
      <c r="F20" s="1">
        <v>27000000</v>
      </c>
    </row>
    <row r="21" spans="1:6" ht="15" outlineLevel="2">
      <c r="A21" s="1">
        <v>1</v>
      </c>
      <c r="B21" s="1" t="s">
        <v>44</v>
      </c>
      <c r="C21" s="1" t="s">
        <v>144</v>
      </c>
      <c r="D21" s="1" t="s">
        <v>78</v>
      </c>
      <c r="E21" s="1" t="s">
        <v>79</v>
      </c>
      <c r="F21" s="1">
        <v>6000000</v>
      </c>
    </row>
    <row r="22" spans="1:6" ht="15" outlineLevel="2">
      <c r="A22" s="1">
        <v>1</v>
      </c>
      <c r="B22" s="1" t="s">
        <v>44</v>
      </c>
      <c r="C22" s="1" t="s">
        <v>144</v>
      </c>
      <c r="D22" s="1" t="s">
        <v>80</v>
      </c>
      <c r="E22" s="1" t="s">
        <v>81</v>
      </c>
      <c r="F22" s="1">
        <v>3000000</v>
      </c>
    </row>
    <row r="23" spans="1:6" ht="15" outlineLevel="2">
      <c r="A23" s="1">
        <v>1</v>
      </c>
      <c r="B23" s="1" t="s">
        <v>44</v>
      </c>
      <c r="C23" s="1" t="s">
        <v>144</v>
      </c>
      <c r="D23" s="1" t="s">
        <v>70</v>
      </c>
      <c r="E23" s="1" t="s">
        <v>71</v>
      </c>
      <c r="F23" s="1">
        <v>16000000</v>
      </c>
    </row>
    <row r="24" spans="1:6" ht="15" outlineLevel="2">
      <c r="A24" s="1">
        <v>1</v>
      </c>
      <c r="B24" s="1" t="s">
        <v>44</v>
      </c>
      <c r="C24" s="1" t="s">
        <v>144</v>
      </c>
      <c r="D24" s="1" t="s">
        <v>74</v>
      </c>
      <c r="E24" s="1" t="s">
        <v>75</v>
      </c>
      <c r="F24" s="1">
        <v>-2000000</v>
      </c>
    </row>
    <row r="25" spans="1:6" ht="15" outlineLevel="1">
      <c r="A25" s="2" t="s">
        <v>412</v>
      </c>
      <c r="F25" s="1">
        <f>SUBTOTAL(9,F2:F24)</f>
        <v>-125000000</v>
      </c>
    </row>
    <row r="26" spans="1:6" ht="15" outlineLevel="2">
      <c r="A26" s="1">
        <v>2.1</v>
      </c>
      <c r="B26" s="1" t="s">
        <v>110</v>
      </c>
      <c r="C26" s="1" t="s">
        <v>226</v>
      </c>
      <c r="D26" s="1" t="s">
        <v>112</v>
      </c>
      <c r="E26" s="1" t="s">
        <v>113</v>
      </c>
      <c r="F26" s="1">
        <v>100000</v>
      </c>
    </row>
    <row r="27" spans="1:6" ht="15" outlineLevel="2">
      <c r="A27" s="1">
        <v>2.1</v>
      </c>
      <c r="B27" s="1" t="s">
        <v>122</v>
      </c>
      <c r="C27" s="1" t="s">
        <v>371</v>
      </c>
      <c r="D27" s="1" t="s">
        <v>124</v>
      </c>
      <c r="E27" s="1" t="s">
        <v>125</v>
      </c>
      <c r="F27" s="1">
        <v>10682000</v>
      </c>
    </row>
    <row r="28" spans="1:6" ht="15" outlineLevel="2">
      <c r="A28" s="1">
        <v>2.1</v>
      </c>
      <c r="B28" s="1" t="s">
        <v>132</v>
      </c>
      <c r="C28" s="1" t="s">
        <v>375</v>
      </c>
      <c r="D28" s="1" t="s">
        <v>124</v>
      </c>
      <c r="E28" s="1" t="s">
        <v>125</v>
      </c>
      <c r="F28" s="1">
        <v>2482000</v>
      </c>
    </row>
    <row r="29" spans="1:6" ht="15" outlineLevel="1">
      <c r="A29" s="2" t="s">
        <v>413</v>
      </c>
      <c r="F29" s="1">
        <f>SUBTOTAL(9,F26:F28)</f>
        <v>13264000</v>
      </c>
    </row>
    <row r="30" spans="1:6" ht="15" outlineLevel="2">
      <c r="A30" s="1">
        <v>2.2</v>
      </c>
      <c r="B30" s="1" t="s">
        <v>126</v>
      </c>
      <c r="C30" s="1" t="s">
        <v>374</v>
      </c>
      <c r="D30" s="1" t="s">
        <v>128</v>
      </c>
      <c r="E30" s="1" t="s">
        <v>129</v>
      </c>
      <c r="F30" s="1">
        <v>2000000</v>
      </c>
    </row>
    <row r="31" spans="1:6" ht="15" outlineLevel="2">
      <c r="A31" s="1">
        <v>2.2</v>
      </c>
      <c r="B31" s="1" t="s">
        <v>106</v>
      </c>
      <c r="C31" s="1" t="s">
        <v>219</v>
      </c>
      <c r="D31" s="1" t="s">
        <v>108</v>
      </c>
      <c r="E31" s="1" t="s">
        <v>109</v>
      </c>
      <c r="F31" s="1">
        <v>-40000</v>
      </c>
    </row>
    <row r="32" spans="1:6" ht="15" outlineLevel="2">
      <c r="A32" s="1">
        <v>2.2</v>
      </c>
      <c r="B32" s="1" t="s">
        <v>114</v>
      </c>
      <c r="C32" s="1" t="s">
        <v>362</v>
      </c>
      <c r="D32" s="1" t="s">
        <v>108</v>
      </c>
      <c r="E32" s="1" t="s">
        <v>109</v>
      </c>
      <c r="F32" s="1">
        <v>15333300</v>
      </c>
    </row>
    <row r="33" spans="1:6" ht="15" outlineLevel="1">
      <c r="A33" s="2" t="s">
        <v>414</v>
      </c>
      <c r="F33" s="1">
        <f>SUBTOTAL(9,F30:F32)</f>
        <v>17293300</v>
      </c>
    </row>
    <row r="34" spans="1:6" ht="15" outlineLevel="2">
      <c r="A34" s="1">
        <v>2.3</v>
      </c>
      <c r="B34" s="1" t="s">
        <v>44</v>
      </c>
      <c r="C34" s="1" t="s">
        <v>144</v>
      </c>
      <c r="D34" s="1" t="s">
        <v>92</v>
      </c>
      <c r="E34" s="1" t="s">
        <v>93</v>
      </c>
      <c r="F34" s="1">
        <v>-26062000</v>
      </c>
    </row>
    <row r="35" spans="1:6" ht="15" outlineLevel="1">
      <c r="A35" s="2" t="s">
        <v>415</v>
      </c>
      <c r="F35" s="1">
        <f>SUBTOTAL(9,F34:F34)</f>
        <v>-26062000</v>
      </c>
    </row>
    <row r="36" spans="1:6" ht="15" outlineLevel="2">
      <c r="A36" s="1">
        <v>2.4</v>
      </c>
      <c r="B36" s="1" t="s">
        <v>126</v>
      </c>
      <c r="C36" s="1" t="s">
        <v>374</v>
      </c>
      <c r="D36" s="1" t="s">
        <v>130</v>
      </c>
      <c r="E36" s="1" t="s">
        <v>131</v>
      </c>
      <c r="F36" s="1">
        <v>250000</v>
      </c>
    </row>
    <row r="37" spans="1:6" ht="15" outlineLevel="2">
      <c r="A37" s="1">
        <v>2.4</v>
      </c>
      <c r="B37" s="1" t="s">
        <v>118</v>
      </c>
      <c r="C37" s="1" t="s">
        <v>411</v>
      </c>
      <c r="D37" s="1" t="s">
        <v>120</v>
      </c>
      <c r="E37" s="1" t="s">
        <v>121</v>
      </c>
      <c r="F37" s="1">
        <v>461000</v>
      </c>
    </row>
    <row r="38" spans="1:6" ht="15" outlineLevel="1">
      <c r="A38" s="2" t="s">
        <v>416</v>
      </c>
      <c r="F38" s="1">
        <f>SUBTOTAL(9,F36:F37)</f>
        <v>711000</v>
      </c>
    </row>
    <row r="39" spans="1:6" ht="15" outlineLevel="2">
      <c r="A39" s="1">
        <v>2.5</v>
      </c>
      <c r="B39" s="1" t="s">
        <v>100</v>
      </c>
      <c r="C39" s="1" t="s">
        <v>180</v>
      </c>
      <c r="D39" s="1" t="s">
        <v>102</v>
      </c>
      <c r="E39" s="1" t="s">
        <v>103</v>
      </c>
      <c r="F39" s="1">
        <v>8500000</v>
      </c>
    </row>
    <row r="40" spans="1:6" ht="15" outlineLevel="1">
      <c r="A40" s="2" t="s">
        <v>417</v>
      </c>
      <c r="F40" s="1">
        <f>SUBTOTAL(9,F39:F39)</f>
        <v>8500000</v>
      </c>
    </row>
    <row r="41" spans="1:6" ht="15" outlineLevel="2">
      <c r="A41" s="1">
        <v>2.7</v>
      </c>
      <c r="B41" s="1" t="s">
        <v>96</v>
      </c>
      <c r="C41" s="1" t="s">
        <v>167</v>
      </c>
      <c r="D41" s="1" t="s">
        <v>98</v>
      </c>
      <c r="E41" s="1" t="s">
        <v>99</v>
      </c>
      <c r="F41" s="1">
        <v>1483000</v>
      </c>
    </row>
    <row r="42" spans="1:6" ht="15" outlineLevel="2">
      <c r="A42" s="1">
        <v>2.7</v>
      </c>
      <c r="B42" s="1" t="s">
        <v>114</v>
      </c>
      <c r="C42" s="1" t="s">
        <v>362</v>
      </c>
      <c r="D42" s="1" t="s">
        <v>116</v>
      </c>
      <c r="E42" s="1" t="s">
        <v>117</v>
      </c>
      <c r="F42" s="1">
        <v>4895000</v>
      </c>
    </row>
    <row r="43" spans="1:6" ht="15" outlineLevel="2">
      <c r="A43" s="1">
        <v>2.7</v>
      </c>
      <c r="B43" s="1" t="s">
        <v>44</v>
      </c>
      <c r="C43" s="1" t="s">
        <v>144</v>
      </c>
      <c r="D43" s="1" t="s">
        <v>94</v>
      </c>
      <c r="E43" s="1" t="s">
        <v>95</v>
      </c>
      <c r="F43" s="1">
        <v>1221500</v>
      </c>
    </row>
    <row r="44" spans="1:6" ht="15" outlineLevel="2">
      <c r="A44" s="1">
        <v>2.7</v>
      </c>
      <c r="B44" s="1" t="s">
        <v>104</v>
      </c>
      <c r="C44" s="1" t="s">
        <v>216</v>
      </c>
      <c r="D44" s="1" t="s">
        <v>94</v>
      </c>
      <c r="E44" s="1" t="s">
        <v>95</v>
      </c>
      <c r="F44" s="1">
        <v>-55000</v>
      </c>
    </row>
    <row r="45" spans="1:6" ht="15" outlineLevel="2">
      <c r="A45" s="1">
        <v>2.7</v>
      </c>
      <c r="B45" s="1" t="s">
        <v>134</v>
      </c>
      <c r="C45" s="1" t="s">
        <v>380</v>
      </c>
      <c r="D45" s="1" t="s">
        <v>94</v>
      </c>
      <c r="E45" s="1" t="s">
        <v>95</v>
      </c>
      <c r="F45" s="1">
        <v>-1758590</v>
      </c>
    </row>
    <row r="46" spans="1:6" ht="15" outlineLevel="1">
      <c r="A46" s="2" t="s">
        <v>418</v>
      </c>
      <c r="F46" s="1">
        <f>SUBTOTAL(9,F41:F45)</f>
        <v>5785910</v>
      </c>
    </row>
    <row r="47" spans="1:6" ht="15">
      <c r="A47" s="2" t="s">
        <v>419</v>
      </c>
      <c r="F47" s="1">
        <f>SUBTOTAL(9,F2:F45)</f>
        <v>-105507790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workbookViewId="0" topLeftCell="C52">
      <selection activeCell="D52" sqref="D52"/>
    </sheetView>
  </sheetViews>
  <sheetFormatPr defaultColWidth="9.140625" defaultRowHeight="15" outlineLevelRow="2"/>
  <cols>
    <col min="1" max="2" width="9.140625" style="21" hidden="1" customWidth="1"/>
    <col min="3" max="3" width="33.28125" style="21" customWidth="1"/>
    <col min="4" max="4" width="8.57421875" style="21" customWidth="1"/>
    <col min="5" max="5" width="33.28125" style="21" bestFit="1" customWidth="1"/>
    <col min="6" max="6" width="13.7109375" style="23" bestFit="1" customWidth="1"/>
    <col min="7" max="237" width="9.140625" style="21" customWidth="1"/>
    <col min="238" max="238" width="86.00390625" style="21" bestFit="1" customWidth="1"/>
    <col min="239" max="239" width="9.140625" style="21" customWidth="1"/>
    <col min="240" max="240" width="28.00390625" style="21" customWidth="1"/>
    <col min="241" max="241" width="9.140625" style="21" customWidth="1"/>
    <col min="242" max="243" width="41.140625" style="21" customWidth="1"/>
    <col min="244" max="244" width="50.8515625" style="21" customWidth="1"/>
    <col min="245" max="245" width="40.140625" style="21" customWidth="1"/>
    <col min="246" max="246" width="15.421875" style="21" customWidth="1"/>
    <col min="247" max="247" width="45.140625" style="21" customWidth="1"/>
    <col min="248" max="250" width="41.140625" style="21" customWidth="1"/>
    <col min="251" max="493" width="9.140625" style="21" customWidth="1"/>
    <col min="494" max="494" width="86.00390625" style="21" bestFit="1" customWidth="1"/>
    <col min="495" max="495" width="9.140625" style="21" customWidth="1"/>
    <col min="496" max="496" width="28.00390625" style="21" customWidth="1"/>
    <col min="497" max="497" width="9.140625" style="21" customWidth="1"/>
    <col min="498" max="499" width="41.140625" style="21" customWidth="1"/>
    <col min="500" max="500" width="50.8515625" style="21" customWidth="1"/>
    <col min="501" max="501" width="40.140625" style="21" customWidth="1"/>
    <col min="502" max="502" width="15.421875" style="21" customWidth="1"/>
    <col min="503" max="503" width="45.140625" style="21" customWidth="1"/>
    <col min="504" max="506" width="41.140625" style="21" customWidth="1"/>
    <col min="507" max="749" width="9.140625" style="21" customWidth="1"/>
    <col min="750" max="750" width="86.00390625" style="21" bestFit="1" customWidth="1"/>
    <col min="751" max="751" width="9.140625" style="21" customWidth="1"/>
    <col min="752" max="752" width="28.00390625" style="21" customWidth="1"/>
    <col min="753" max="753" width="9.140625" style="21" customWidth="1"/>
    <col min="754" max="755" width="41.140625" style="21" customWidth="1"/>
    <col min="756" max="756" width="50.8515625" style="21" customWidth="1"/>
    <col min="757" max="757" width="40.140625" style="21" customWidth="1"/>
    <col min="758" max="758" width="15.421875" style="21" customWidth="1"/>
    <col min="759" max="759" width="45.140625" style="21" customWidth="1"/>
    <col min="760" max="762" width="41.140625" style="21" customWidth="1"/>
    <col min="763" max="1005" width="9.140625" style="21" customWidth="1"/>
    <col min="1006" max="1006" width="86.00390625" style="21" bestFit="1" customWidth="1"/>
    <col min="1007" max="1007" width="9.140625" style="21" customWidth="1"/>
    <col min="1008" max="1008" width="28.00390625" style="21" customWidth="1"/>
    <col min="1009" max="1009" width="9.140625" style="21" customWidth="1"/>
    <col min="1010" max="1011" width="41.140625" style="21" customWidth="1"/>
    <col min="1012" max="1012" width="50.8515625" style="21" customWidth="1"/>
    <col min="1013" max="1013" width="40.140625" style="21" customWidth="1"/>
    <col min="1014" max="1014" width="15.421875" style="21" customWidth="1"/>
    <col min="1015" max="1015" width="45.140625" style="21" customWidth="1"/>
    <col min="1016" max="1018" width="41.140625" style="21" customWidth="1"/>
    <col min="1019" max="1261" width="9.140625" style="21" customWidth="1"/>
    <col min="1262" max="1262" width="86.00390625" style="21" bestFit="1" customWidth="1"/>
    <col min="1263" max="1263" width="9.140625" style="21" customWidth="1"/>
    <col min="1264" max="1264" width="28.00390625" style="21" customWidth="1"/>
    <col min="1265" max="1265" width="9.140625" style="21" customWidth="1"/>
    <col min="1266" max="1267" width="41.140625" style="21" customWidth="1"/>
    <col min="1268" max="1268" width="50.8515625" style="21" customWidth="1"/>
    <col min="1269" max="1269" width="40.140625" style="21" customWidth="1"/>
    <col min="1270" max="1270" width="15.421875" style="21" customWidth="1"/>
    <col min="1271" max="1271" width="45.140625" style="21" customWidth="1"/>
    <col min="1272" max="1274" width="41.140625" style="21" customWidth="1"/>
    <col min="1275" max="1517" width="9.140625" style="21" customWidth="1"/>
    <col min="1518" max="1518" width="86.00390625" style="21" bestFit="1" customWidth="1"/>
    <col min="1519" max="1519" width="9.140625" style="21" customWidth="1"/>
    <col min="1520" max="1520" width="28.00390625" style="21" customWidth="1"/>
    <col min="1521" max="1521" width="9.140625" style="21" customWidth="1"/>
    <col min="1522" max="1523" width="41.140625" style="21" customWidth="1"/>
    <col min="1524" max="1524" width="50.8515625" style="21" customWidth="1"/>
    <col min="1525" max="1525" width="40.140625" style="21" customWidth="1"/>
    <col min="1526" max="1526" width="15.421875" style="21" customWidth="1"/>
    <col min="1527" max="1527" width="45.140625" style="21" customWidth="1"/>
    <col min="1528" max="1530" width="41.140625" style="21" customWidth="1"/>
    <col min="1531" max="1773" width="9.140625" style="21" customWidth="1"/>
    <col min="1774" max="1774" width="86.00390625" style="21" bestFit="1" customWidth="1"/>
    <col min="1775" max="1775" width="9.140625" style="21" customWidth="1"/>
    <col min="1776" max="1776" width="28.00390625" style="21" customWidth="1"/>
    <col min="1777" max="1777" width="9.140625" style="21" customWidth="1"/>
    <col min="1778" max="1779" width="41.140625" style="21" customWidth="1"/>
    <col min="1780" max="1780" width="50.8515625" style="21" customWidth="1"/>
    <col min="1781" max="1781" width="40.140625" style="21" customWidth="1"/>
    <col min="1782" max="1782" width="15.421875" style="21" customWidth="1"/>
    <col min="1783" max="1783" width="45.140625" style="21" customWidth="1"/>
    <col min="1784" max="1786" width="41.140625" style="21" customWidth="1"/>
    <col min="1787" max="2029" width="9.140625" style="21" customWidth="1"/>
    <col min="2030" max="2030" width="86.00390625" style="21" bestFit="1" customWidth="1"/>
    <col min="2031" max="2031" width="9.140625" style="21" customWidth="1"/>
    <col min="2032" max="2032" width="28.00390625" style="21" customWidth="1"/>
    <col min="2033" max="2033" width="9.140625" style="21" customWidth="1"/>
    <col min="2034" max="2035" width="41.140625" style="21" customWidth="1"/>
    <col min="2036" max="2036" width="50.8515625" style="21" customWidth="1"/>
    <col min="2037" max="2037" width="40.140625" style="21" customWidth="1"/>
    <col min="2038" max="2038" width="15.421875" style="21" customWidth="1"/>
    <col min="2039" max="2039" width="45.140625" style="21" customWidth="1"/>
    <col min="2040" max="2042" width="41.140625" style="21" customWidth="1"/>
    <col min="2043" max="2285" width="9.140625" style="21" customWidth="1"/>
    <col min="2286" max="2286" width="86.00390625" style="21" bestFit="1" customWidth="1"/>
    <col min="2287" max="2287" width="9.140625" style="21" customWidth="1"/>
    <col min="2288" max="2288" width="28.00390625" style="21" customWidth="1"/>
    <col min="2289" max="2289" width="9.140625" style="21" customWidth="1"/>
    <col min="2290" max="2291" width="41.140625" style="21" customWidth="1"/>
    <col min="2292" max="2292" width="50.8515625" style="21" customWidth="1"/>
    <col min="2293" max="2293" width="40.140625" style="21" customWidth="1"/>
    <col min="2294" max="2294" width="15.421875" style="21" customWidth="1"/>
    <col min="2295" max="2295" width="45.140625" style="21" customWidth="1"/>
    <col min="2296" max="2298" width="41.140625" style="21" customWidth="1"/>
    <col min="2299" max="2541" width="9.140625" style="21" customWidth="1"/>
    <col min="2542" max="2542" width="86.00390625" style="21" bestFit="1" customWidth="1"/>
    <col min="2543" max="2543" width="9.140625" style="21" customWidth="1"/>
    <col min="2544" max="2544" width="28.00390625" style="21" customWidth="1"/>
    <col min="2545" max="2545" width="9.140625" style="21" customWidth="1"/>
    <col min="2546" max="2547" width="41.140625" style="21" customWidth="1"/>
    <col min="2548" max="2548" width="50.8515625" style="21" customWidth="1"/>
    <col min="2549" max="2549" width="40.140625" style="21" customWidth="1"/>
    <col min="2550" max="2550" width="15.421875" style="21" customWidth="1"/>
    <col min="2551" max="2551" width="45.140625" style="21" customWidth="1"/>
    <col min="2552" max="2554" width="41.140625" style="21" customWidth="1"/>
    <col min="2555" max="2797" width="9.140625" style="21" customWidth="1"/>
    <col min="2798" max="2798" width="86.00390625" style="21" bestFit="1" customWidth="1"/>
    <col min="2799" max="2799" width="9.140625" style="21" customWidth="1"/>
    <col min="2800" max="2800" width="28.00390625" style="21" customWidth="1"/>
    <col min="2801" max="2801" width="9.140625" style="21" customWidth="1"/>
    <col min="2802" max="2803" width="41.140625" style="21" customWidth="1"/>
    <col min="2804" max="2804" width="50.8515625" style="21" customWidth="1"/>
    <col min="2805" max="2805" width="40.140625" style="21" customWidth="1"/>
    <col min="2806" max="2806" width="15.421875" style="21" customWidth="1"/>
    <col min="2807" max="2807" width="45.140625" style="21" customWidth="1"/>
    <col min="2808" max="2810" width="41.140625" style="21" customWidth="1"/>
    <col min="2811" max="3053" width="9.140625" style="21" customWidth="1"/>
    <col min="3054" max="3054" width="86.00390625" style="21" bestFit="1" customWidth="1"/>
    <col min="3055" max="3055" width="9.140625" style="21" customWidth="1"/>
    <col min="3056" max="3056" width="28.00390625" style="21" customWidth="1"/>
    <col min="3057" max="3057" width="9.140625" style="21" customWidth="1"/>
    <col min="3058" max="3059" width="41.140625" style="21" customWidth="1"/>
    <col min="3060" max="3060" width="50.8515625" style="21" customWidth="1"/>
    <col min="3061" max="3061" width="40.140625" style="21" customWidth="1"/>
    <col min="3062" max="3062" width="15.421875" style="21" customWidth="1"/>
    <col min="3063" max="3063" width="45.140625" style="21" customWidth="1"/>
    <col min="3064" max="3066" width="41.140625" style="21" customWidth="1"/>
    <col min="3067" max="3309" width="9.140625" style="21" customWidth="1"/>
    <col min="3310" max="3310" width="86.00390625" style="21" bestFit="1" customWidth="1"/>
    <col min="3311" max="3311" width="9.140625" style="21" customWidth="1"/>
    <col min="3312" max="3312" width="28.00390625" style="21" customWidth="1"/>
    <col min="3313" max="3313" width="9.140625" style="21" customWidth="1"/>
    <col min="3314" max="3315" width="41.140625" style="21" customWidth="1"/>
    <col min="3316" max="3316" width="50.8515625" style="21" customWidth="1"/>
    <col min="3317" max="3317" width="40.140625" style="21" customWidth="1"/>
    <col min="3318" max="3318" width="15.421875" style="21" customWidth="1"/>
    <col min="3319" max="3319" width="45.140625" style="21" customWidth="1"/>
    <col min="3320" max="3322" width="41.140625" style="21" customWidth="1"/>
    <col min="3323" max="3565" width="9.140625" style="21" customWidth="1"/>
    <col min="3566" max="3566" width="86.00390625" style="21" bestFit="1" customWidth="1"/>
    <col min="3567" max="3567" width="9.140625" style="21" customWidth="1"/>
    <col min="3568" max="3568" width="28.00390625" style="21" customWidth="1"/>
    <col min="3569" max="3569" width="9.140625" style="21" customWidth="1"/>
    <col min="3570" max="3571" width="41.140625" style="21" customWidth="1"/>
    <col min="3572" max="3572" width="50.8515625" style="21" customWidth="1"/>
    <col min="3573" max="3573" width="40.140625" style="21" customWidth="1"/>
    <col min="3574" max="3574" width="15.421875" style="21" customWidth="1"/>
    <col min="3575" max="3575" width="45.140625" style="21" customWidth="1"/>
    <col min="3576" max="3578" width="41.140625" style="21" customWidth="1"/>
    <col min="3579" max="3821" width="9.140625" style="21" customWidth="1"/>
    <col min="3822" max="3822" width="86.00390625" style="21" bestFit="1" customWidth="1"/>
    <col min="3823" max="3823" width="9.140625" style="21" customWidth="1"/>
    <col min="3824" max="3824" width="28.00390625" style="21" customWidth="1"/>
    <col min="3825" max="3825" width="9.140625" style="21" customWidth="1"/>
    <col min="3826" max="3827" width="41.140625" style="21" customWidth="1"/>
    <col min="3828" max="3828" width="50.8515625" style="21" customWidth="1"/>
    <col min="3829" max="3829" width="40.140625" style="21" customWidth="1"/>
    <col min="3830" max="3830" width="15.421875" style="21" customWidth="1"/>
    <col min="3831" max="3831" width="45.140625" style="21" customWidth="1"/>
    <col min="3832" max="3834" width="41.140625" style="21" customWidth="1"/>
    <col min="3835" max="4077" width="9.140625" style="21" customWidth="1"/>
    <col min="4078" max="4078" width="86.00390625" style="21" bestFit="1" customWidth="1"/>
    <col min="4079" max="4079" width="9.140625" style="21" customWidth="1"/>
    <col min="4080" max="4080" width="28.00390625" style="21" customWidth="1"/>
    <col min="4081" max="4081" width="9.140625" style="21" customWidth="1"/>
    <col min="4082" max="4083" width="41.140625" style="21" customWidth="1"/>
    <col min="4084" max="4084" width="50.8515625" style="21" customWidth="1"/>
    <col min="4085" max="4085" width="40.140625" style="21" customWidth="1"/>
    <col min="4086" max="4086" width="15.421875" style="21" customWidth="1"/>
    <col min="4087" max="4087" width="45.140625" style="21" customWidth="1"/>
    <col min="4088" max="4090" width="41.140625" style="21" customWidth="1"/>
    <col min="4091" max="4333" width="9.140625" style="21" customWidth="1"/>
    <col min="4334" max="4334" width="86.00390625" style="21" bestFit="1" customWidth="1"/>
    <col min="4335" max="4335" width="9.140625" style="21" customWidth="1"/>
    <col min="4336" max="4336" width="28.00390625" style="21" customWidth="1"/>
    <col min="4337" max="4337" width="9.140625" style="21" customWidth="1"/>
    <col min="4338" max="4339" width="41.140625" style="21" customWidth="1"/>
    <col min="4340" max="4340" width="50.8515625" style="21" customWidth="1"/>
    <col min="4341" max="4341" width="40.140625" style="21" customWidth="1"/>
    <col min="4342" max="4342" width="15.421875" style="21" customWidth="1"/>
    <col min="4343" max="4343" width="45.140625" style="21" customWidth="1"/>
    <col min="4344" max="4346" width="41.140625" style="21" customWidth="1"/>
    <col min="4347" max="4589" width="9.140625" style="21" customWidth="1"/>
    <col min="4590" max="4590" width="86.00390625" style="21" bestFit="1" customWidth="1"/>
    <col min="4591" max="4591" width="9.140625" style="21" customWidth="1"/>
    <col min="4592" max="4592" width="28.00390625" style="21" customWidth="1"/>
    <col min="4593" max="4593" width="9.140625" style="21" customWidth="1"/>
    <col min="4594" max="4595" width="41.140625" style="21" customWidth="1"/>
    <col min="4596" max="4596" width="50.8515625" style="21" customWidth="1"/>
    <col min="4597" max="4597" width="40.140625" style="21" customWidth="1"/>
    <col min="4598" max="4598" width="15.421875" style="21" customWidth="1"/>
    <col min="4599" max="4599" width="45.140625" style="21" customWidth="1"/>
    <col min="4600" max="4602" width="41.140625" style="21" customWidth="1"/>
    <col min="4603" max="4845" width="9.140625" style="21" customWidth="1"/>
    <col min="4846" max="4846" width="86.00390625" style="21" bestFit="1" customWidth="1"/>
    <col min="4847" max="4847" width="9.140625" style="21" customWidth="1"/>
    <col min="4848" max="4848" width="28.00390625" style="21" customWidth="1"/>
    <col min="4849" max="4849" width="9.140625" style="21" customWidth="1"/>
    <col min="4850" max="4851" width="41.140625" style="21" customWidth="1"/>
    <col min="4852" max="4852" width="50.8515625" style="21" customWidth="1"/>
    <col min="4853" max="4853" width="40.140625" style="21" customWidth="1"/>
    <col min="4854" max="4854" width="15.421875" style="21" customWidth="1"/>
    <col min="4855" max="4855" width="45.140625" style="21" customWidth="1"/>
    <col min="4856" max="4858" width="41.140625" style="21" customWidth="1"/>
    <col min="4859" max="5101" width="9.140625" style="21" customWidth="1"/>
    <col min="5102" max="5102" width="86.00390625" style="21" bestFit="1" customWidth="1"/>
    <col min="5103" max="5103" width="9.140625" style="21" customWidth="1"/>
    <col min="5104" max="5104" width="28.00390625" style="21" customWidth="1"/>
    <col min="5105" max="5105" width="9.140625" style="21" customWidth="1"/>
    <col min="5106" max="5107" width="41.140625" style="21" customWidth="1"/>
    <col min="5108" max="5108" width="50.8515625" style="21" customWidth="1"/>
    <col min="5109" max="5109" width="40.140625" style="21" customWidth="1"/>
    <col min="5110" max="5110" width="15.421875" style="21" customWidth="1"/>
    <col min="5111" max="5111" width="45.140625" style="21" customWidth="1"/>
    <col min="5112" max="5114" width="41.140625" style="21" customWidth="1"/>
    <col min="5115" max="5357" width="9.140625" style="21" customWidth="1"/>
    <col min="5358" max="5358" width="86.00390625" style="21" bestFit="1" customWidth="1"/>
    <col min="5359" max="5359" width="9.140625" style="21" customWidth="1"/>
    <col min="5360" max="5360" width="28.00390625" style="21" customWidth="1"/>
    <col min="5361" max="5361" width="9.140625" style="21" customWidth="1"/>
    <col min="5362" max="5363" width="41.140625" style="21" customWidth="1"/>
    <col min="5364" max="5364" width="50.8515625" style="21" customWidth="1"/>
    <col min="5365" max="5365" width="40.140625" style="21" customWidth="1"/>
    <col min="5366" max="5366" width="15.421875" style="21" customWidth="1"/>
    <col min="5367" max="5367" width="45.140625" style="21" customWidth="1"/>
    <col min="5368" max="5370" width="41.140625" style="21" customWidth="1"/>
    <col min="5371" max="5613" width="9.140625" style="21" customWidth="1"/>
    <col min="5614" max="5614" width="86.00390625" style="21" bestFit="1" customWidth="1"/>
    <col min="5615" max="5615" width="9.140625" style="21" customWidth="1"/>
    <col min="5616" max="5616" width="28.00390625" style="21" customWidth="1"/>
    <col min="5617" max="5617" width="9.140625" style="21" customWidth="1"/>
    <col min="5618" max="5619" width="41.140625" style="21" customWidth="1"/>
    <col min="5620" max="5620" width="50.8515625" style="21" customWidth="1"/>
    <col min="5621" max="5621" width="40.140625" style="21" customWidth="1"/>
    <col min="5622" max="5622" width="15.421875" style="21" customWidth="1"/>
    <col min="5623" max="5623" width="45.140625" style="21" customWidth="1"/>
    <col min="5624" max="5626" width="41.140625" style="21" customWidth="1"/>
    <col min="5627" max="5869" width="9.140625" style="21" customWidth="1"/>
    <col min="5870" max="5870" width="86.00390625" style="21" bestFit="1" customWidth="1"/>
    <col min="5871" max="5871" width="9.140625" style="21" customWidth="1"/>
    <col min="5872" max="5872" width="28.00390625" style="21" customWidth="1"/>
    <col min="5873" max="5873" width="9.140625" style="21" customWidth="1"/>
    <col min="5874" max="5875" width="41.140625" style="21" customWidth="1"/>
    <col min="5876" max="5876" width="50.8515625" style="21" customWidth="1"/>
    <col min="5877" max="5877" width="40.140625" style="21" customWidth="1"/>
    <col min="5878" max="5878" width="15.421875" style="21" customWidth="1"/>
    <col min="5879" max="5879" width="45.140625" style="21" customWidth="1"/>
    <col min="5880" max="5882" width="41.140625" style="21" customWidth="1"/>
    <col min="5883" max="6125" width="9.140625" style="21" customWidth="1"/>
    <col min="6126" max="6126" width="86.00390625" style="21" bestFit="1" customWidth="1"/>
    <col min="6127" max="6127" width="9.140625" style="21" customWidth="1"/>
    <col min="6128" max="6128" width="28.00390625" style="21" customWidth="1"/>
    <col min="6129" max="6129" width="9.140625" style="21" customWidth="1"/>
    <col min="6130" max="6131" width="41.140625" style="21" customWidth="1"/>
    <col min="6132" max="6132" width="50.8515625" style="21" customWidth="1"/>
    <col min="6133" max="6133" width="40.140625" style="21" customWidth="1"/>
    <col min="6134" max="6134" width="15.421875" style="21" customWidth="1"/>
    <col min="6135" max="6135" width="45.140625" style="21" customWidth="1"/>
    <col min="6136" max="6138" width="41.140625" style="21" customWidth="1"/>
    <col min="6139" max="6381" width="9.140625" style="21" customWidth="1"/>
    <col min="6382" max="6382" width="86.00390625" style="21" bestFit="1" customWidth="1"/>
    <col min="6383" max="6383" width="9.140625" style="21" customWidth="1"/>
    <col min="6384" max="6384" width="28.00390625" style="21" customWidth="1"/>
    <col min="6385" max="6385" width="9.140625" style="21" customWidth="1"/>
    <col min="6386" max="6387" width="41.140625" style="21" customWidth="1"/>
    <col min="6388" max="6388" width="50.8515625" style="21" customWidth="1"/>
    <col min="6389" max="6389" width="40.140625" style="21" customWidth="1"/>
    <col min="6390" max="6390" width="15.421875" style="21" customWidth="1"/>
    <col min="6391" max="6391" width="45.140625" style="21" customWidth="1"/>
    <col min="6392" max="6394" width="41.140625" style="21" customWidth="1"/>
    <col min="6395" max="6637" width="9.140625" style="21" customWidth="1"/>
    <col min="6638" max="6638" width="86.00390625" style="21" bestFit="1" customWidth="1"/>
    <col min="6639" max="6639" width="9.140625" style="21" customWidth="1"/>
    <col min="6640" max="6640" width="28.00390625" style="21" customWidth="1"/>
    <col min="6641" max="6641" width="9.140625" style="21" customWidth="1"/>
    <col min="6642" max="6643" width="41.140625" style="21" customWidth="1"/>
    <col min="6644" max="6644" width="50.8515625" style="21" customWidth="1"/>
    <col min="6645" max="6645" width="40.140625" style="21" customWidth="1"/>
    <col min="6646" max="6646" width="15.421875" style="21" customWidth="1"/>
    <col min="6647" max="6647" width="45.140625" style="21" customWidth="1"/>
    <col min="6648" max="6650" width="41.140625" style="21" customWidth="1"/>
    <col min="6651" max="6893" width="9.140625" style="21" customWidth="1"/>
    <col min="6894" max="6894" width="86.00390625" style="21" bestFit="1" customWidth="1"/>
    <col min="6895" max="6895" width="9.140625" style="21" customWidth="1"/>
    <col min="6896" max="6896" width="28.00390625" style="21" customWidth="1"/>
    <col min="6897" max="6897" width="9.140625" style="21" customWidth="1"/>
    <col min="6898" max="6899" width="41.140625" style="21" customWidth="1"/>
    <col min="6900" max="6900" width="50.8515625" style="21" customWidth="1"/>
    <col min="6901" max="6901" width="40.140625" style="21" customWidth="1"/>
    <col min="6902" max="6902" width="15.421875" style="21" customWidth="1"/>
    <col min="6903" max="6903" width="45.140625" style="21" customWidth="1"/>
    <col min="6904" max="6906" width="41.140625" style="21" customWidth="1"/>
    <col min="6907" max="7149" width="9.140625" style="21" customWidth="1"/>
    <col min="7150" max="7150" width="86.00390625" style="21" bestFit="1" customWidth="1"/>
    <col min="7151" max="7151" width="9.140625" style="21" customWidth="1"/>
    <col min="7152" max="7152" width="28.00390625" style="21" customWidth="1"/>
    <col min="7153" max="7153" width="9.140625" style="21" customWidth="1"/>
    <col min="7154" max="7155" width="41.140625" style="21" customWidth="1"/>
    <col min="7156" max="7156" width="50.8515625" style="21" customWidth="1"/>
    <col min="7157" max="7157" width="40.140625" style="21" customWidth="1"/>
    <col min="7158" max="7158" width="15.421875" style="21" customWidth="1"/>
    <col min="7159" max="7159" width="45.140625" style="21" customWidth="1"/>
    <col min="7160" max="7162" width="41.140625" style="21" customWidth="1"/>
    <col min="7163" max="7405" width="9.140625" style="21" customWidth="1"/>
    <col min="7406" max="7406" width="86.00390625" style="21" bestFit="1" customWidth="1"/>
    <col min="7407" max="7407" width="9.140625" style="21" customWidth="1"/>
    <col min="7408" max="7408" width="28.00390625" style="21" customWidth="1"/>
    <col min="7409" max="7409" width="9.140625" style="21" customWidth="1"/>
    <col min="7410" max="7411" width="41.140625" style="21" customWidth="1"/>
    <col min="7412" max="7412" width="50.8515625" style="21" customWidth="1"/>
    <col min="7413" max="7413" width="40.140625" style="21" customWidth="1"/>
    <col min="7414" max="7414" width="15.421875" style="21" customWidth="1"/>
    <col min="7415" max="7415" width="45.140625" style="21" customWidth="1"/>
    <col min="7416" max="7418" width="41.140625" style="21" customWidth="1"/>
    <col min="7419" max="7661" width="9.140625" style="21" customWidth="1"/>
    <col min="7662" max="7662" width="86.00390625" style="21" bestFit="1" customWidth="1"/>
    <col min="7663" max="7663" width="9.140625" style="21" customWidth="1"/>
    <col min="7664" max="7664" width="28.00390625" style="21" customWidth="1"/>
    <col min="7665" max="7665" width="9.140625" style="21" customWidth="1"/>
    <col min="7666" max="7667" width="41.140625" style="21" customWidth="1"/>
    <col min="7668" max="7668" width="50.8515625" style="21" customWidth="1"/>
    <col min="7669" max="7669" width="40.140625" style="21" customWidth="1"/>
    <col min="7670" max="7670" width="15.421875" style="21" customWidth="1"/>
    <col min="7671" max="7671" width="45.140625" style="21" customWidth="1"/>
    <col min="7672" max="7674" width="41.140625" style="21" customWidth="1"/>
    <col min="7675" max="7917" width="9.140625" style="21" customWidth="1"/>
    <col min="7918" max="7918" width="86.00390625" style="21" bestFit="1" customWidth="1"/>
    <col min="7919" max="7919" width="9.140625" style="21" customWidth="1"/>
    <col min="7920" max="7920" width="28.00390625" style="21" customWidth="1"/>
    <col min="7921" max="7921" width="9.140625" style="21" customWidth="1"/>
    <col min="7922" max="7923" width="41.140625" style="21" customWidth="1"/>
    <col min="7924" max="7924" width="50.8515625" style="21" customWidth="1"/>
    <col min="7925" max="7925" width="40.140625" style="21" customWidth="1"/>
    <col min="7926" max="7926" width="15.421875" style="21" customWidth="1"/>
    <col min="7927" max="7927" width="45.140625" style="21" customWidth="1"/>
    <col min="7928" max="7930" width="41.140625" style="21" customWidth="1"/>
    <col min="7931" max="8173" width="9.140625" style="21" customWidth="1"/>
    <col min="8174" max="8174" width="86.00390625" style="21" bestFit="1" customWidth="1"/>
    <col min="8175" max="8175" width="9.140625" style="21" customWidth="1"/>
    <col min="8176" max="8176" width="28.00390625" style="21" customWidth="1"/>
    <col min="8177" max="8177" width="9.140625" style="21" customWidth="1"/>
    <col min="8178" max="8179" width="41.140625" style="21" customWidth="1"/>
    <col min="8180" max="8180" width="50.8515625" style="21" customWidth="1"/>
    <col min="8181" max="8181" width="40.140625" style="21" customWidth="1"/>
    <col min="8182" max="8182" width="15.421875" style="21" customWidth="1"/>
    <col min="8183" max="8183" width="45.140625" style="21" customWidth="1"/>
    <col min="8184" max="8186" width="41.140625" style="21" customWidth="1"/>
    <col min="8187" max="8429" width="9.140625" style="21" customWidth="1"/>
    <col min="8430" max="8430" width="86.00390625" style="21" bestFit="1" customWidth="1"/>
    <col min="8431" max="8431" width="9.140625" style="21" customWidth="1"/>
    <col min="8432" max="8432" width="28.00390625" style="21" customWidth="1"/>
    <col min="8433" max="8433" width="9.140625" style="21" customWidth="1"/>
    <col min="8434" max="8435" width="41.140625" style="21" customWidth="1"/>
    <col min="8436" max="8436" width="50.8515625" style="21" customWidth="1"/>
    <col min="8437" max="8437" width="40.140625" style="21" customWidth="1"/>
    <col min="8438" max="8438" width="15.421875" style="21" customWidth="1"/>
    <col min="8439" max="8439" width="45.140625" style="21" customWidth="1"/>
    <col min="8440" max="8442" width="41.140625" style="21" customWidth="1"/>
    <col min="8443" max="8685" width="9.140625" style="21" customWidth="1"/>
    <col min="8686" max="8686" width="86.00390625" style="21" bestFit="1" customWidth="1"/>
    <col min="8687" max="8687" width="9.140625" style="21" customWidth="1"/>
    <col min="8688" max="8688" width="28.00390625" style="21" customWidth="1"/>
    <col min="8689" max="8689" width="9.140625" style="21" customWidth="1"/>
    <col min="8690" max="8691" width="41.140625" style="21" customWidth="1"/>
    <col min="8692" max="8692" width="50.8515625" style="21" customWidth="1"/>
    <col min="8693" max="8693" width="40.140625" style="21" customWidth="1"/>
    <col min="8694" max="8694" width="15.421875" style="21" customWidth="1"/>
    <col min="8695" max="8695" width="45.140625" style="21" customWidth="1"/>
    <col min="8696" max="8698" width="41.140625" style="21" customWidth="1"/>
    <col min="8699" max="8941" width="9.140625" style="21" customWidth="1"/>
    <col min="8942" max="8942" width="86.00390625" style="21" bestFit="1" customWidth="1"/>
    <col min="8943" max="8943" width="9.140625" style="21" customWidth="1"/>
    <col min="8944" max="8944" width="28.00390625" style="21" customWidth="1"/>
    <col min="8945" max="8945" width="9.140625" style="21" customWidth="1"/>
    <col min="8946" max="8947" width="41.140625" style="21" customWidth="1"/>
    <col min="8948" max="8948" width="50.8515625" style="21" customWidth="1"/>
    <col min="8949" max="8949" width="40.140625" style="21" customWidth="1"/>
    <col min="8950" max="8950" width="15.421875" style="21" customWidth="1"/>
    <col min="8951" max="8951" width="45.140625" style="21" customWidth="1"/>
    <col min="8952" max="8954" width="41.140625" style="21" customWidth="1"/>
    <col min="8955" max="9197" width="9.140625" style="21" customWidth="1"/>
    <col min="9198" max="9198" width="86.00390625" style="21" bestFit="1" customWidth="1"/>
    <col min="9199" max="9199" width="9.140625" style="21" customWidth="1"/>
    <col min="9200" max="9200" width="28.00390625" style="21" customWidth="1"/>
    <col min="9201" max="9201" width="9.140625" style="21" customWidth="1"/>
    <col min="9202" max="9203" width="41.140625" style="21" customWidth="1"/>
    <col min="9204" max="9204" width="50.8515625" style="21" customWidth="1"/>
    <col min="9205" max="9205" width="40.140625" style="21" customWidth="1"/>
    <col min="9206" max="9206" width="15.421875" style="21" customWidth="1"/>
    <col min="9207" max="9207" width="45.140625" style="21" customWidth="1"/>
    <col min="9208" max="9210" width="41.140625" style="21" customWidth="1"/>
    <col min="9211" max="9453" width="9.140625" style="21" customWidth="1"/>
    <col min="9454" max="9454" width="86.00390625" style="21" bestFit="1" customWidth="1"/>
    <col min="9455" max="9455" width="9.140625" style="21" customWidth="1"/>
    <col min="9456" max="9456" width="28.00390625" style="21" customWidth="1"/>
    <col min="9457" max="9457" width="9.140625" style="21" customWidth="1"/>
    <col min="9458" max="9459" width="41.140625" style="21" customWidth="1"/>
    <col min="9460" max="9460" width="50.8515625" style="21" customWidth="1"/>
    <col min="9461" max="9461" width="40.140625" style="21" customWidth="1"/>
    <col min="9462" max="9462" width="15.421875" style="21" customWidth="1"/>
    <col min="9463" max="9463" width="45.140625" style="21" customWidth="1"/>
    <col min="9464" max="9466" width="41.140625" style="21" customWidth="1"/>
    <col min="9467" max="9709" width="9.140625" style="21" customWidth="1"/>
    <col min="9710" max="9710" width="86.00390625" style="21" bestFit="1" customWidth="1"/>
    <col min="9711" max="9711" width="9.140625" style="21" customWidth="1"/>
    <col min="9712" max="9712" width="28.00390625" style="21" customWidth="1"/>
    <col min="9713" max="9713" width="9.140625" style="21" customWidth="1"/>
    <col min="9714" max="9715" width="41.140625" style="21" customWidth="1"/>
    <col min="9716" max="9716" width="50.8515625" style="21" customWidth="1"/>
    <col min="9717" max="9717" width="40.140625" style="21" customWidth="1"/>
    <col min="9718" max="9718" width="15.421875" style="21" customWidth="1"/>
    <col min="9719" max="9719" width="45.140625" style="21" customWidth="1"/>
    <col min="9720" max="9722" width="41.140625" style="21" customWidth="1"/>
    <col min="9723" max="9965" width="9.140625" style="21" customWidth="1"/>
    <col min="9966" max="9966" width="86.00390625" style="21" bestFit="1" customWidth="1"/>
    <col min="9967" max="9967" width="9.140625" style="21" customWidth="1"/>
    <col min="9968" max="9968" width="28.00390625" style="21" customWidth="1"/>
    <col min="9969" max="9969" width="9.140625" style="21" customWidth="1"/>
    <col min="9970" max="9971" width="41.140625" style="21" customWidth="1"/>
    <col min="9972" max="9972" width="50.8515625" style="21" customWidth="1"/>
    <col min="9973" max="9973" width="40.140625" style="21" customWidth="1"/>
    <col min="9974" max="9974" width="15.421875" style="21" customWidth="1"/>
    <col min="9975" max="9975" width="45.140625" style="21" customWidth="1"/>
    <col min="9976" max="9978" width="41.140625" style="21" customWidth="1"/>
    <col min="9979" max="10221" width="9.140625" style="21" customWidth="1"/>
    <col min="10222" max="10222" width="86.00390625" style="21" bestFit="1" customWidth="1"/>
    <col min="10223" max="10223" width="9.140625" style="21" customWidth="1"/>
    <col min="10224" max="10224" width="28.00390625" style="21" customWidth="1"/>
    <col min="10225" max="10225" width="9.140625" style="21" customWidth="1"/>
    <col min="10226" max="10227" width="41.140625" style="21" customWidth="1"/>
    <col min="10228" max="10228" width="50.8515625" style="21" customWidth="1"/>
    <col min="10229" max="10229" width="40.140625" style="21" customWidth="1"/>
    <col min="10230" max="10230" width="15.421875" style="21" customWidth="1"/>
    <col min="10231" max="10231" width="45.140625" style="21" customWidth="1"/>
    <col min="10232" max="10234" width="41.140625" style="21" customWidth="1"/>
    <col min="10235" max="10477" width="9.140625" style="21" customWidth="1"/>
    <col min="10478" max="10478" width="86.00390625" style="21" bestFit="1" customWidth="1"/>
    <col min="10479" max="10479" width="9.140625" style="21" customWidth="1"/>
    <col min="10480" max="10480" width="28.00390625" style="21" customWidth="1"/>
    <col min="10481" max="10481" width="9.140625" style="21" customWidth="1"/>
    <col min="10482" max="10483" width="41.140625" style="21" customWidth="1"/>
    <col min="10484" max="10484" width="50.8515625" style="21" customWidth="1"/>
    <col min="10485" max="10485" width="40.140625" style="21" customWidth="1"/>
    <col min="10486" max="10486" width="15.421875" style="21" customWidth="1"/>
    <col min="10487" max="10487" width="45.140625" style="21" customWidth="1"/>
    <col min="10488" max="10490" width="41.140625" style="21" customWidth="1"/>
    <col min="10491" max="10733" width="9.140625" style="21" customWidth="1"/>
    <col min="10734" max="10734" width="86.00390625" style="21" bestFit="1" customWidth="1"/>
    <col min="10735" max="10735" width="9.140625" style="21" customWidth="1"/>
    <col min="10736" max="10736" width="28.00390625" style="21" customWidth="1"/>
    <col min="10737" max="10737" width="9.140625" style="21" customWidth="1"/>
    <col min="10738" max="10739" width="41.140625" style="21" customWidth="1"/>
    <col min="10740" max="10740" width="50.8515625" style="21" customWidth="1"/>
    <col min="10741" max="10741" width="40.140625" style="21" customWidth="1"/>
    <col min="10742" max="10742" width="15.421875" style="21" customWidth="1"/>
    <col min="10743" max="10743" width="45.140625" style="21" customWidth="1"/>
    <col min="10744" max="10746" width="41.140625" style="21" customWidth="1"/>
    <col min="10747" max="10989" width="9.140625" style="21" customWidth="1"/>
    <col min="10990" max="10990" width="86.00390625" style="21" bestFit="1" customWidth="1"/>
    <col min="10991" max="10991" width="9.140625" style="21" customWidth="1"/>
    <col min="10992" max="10992" width="28.00390625" style="21" customWidth="1"/>
    <col min="10993" max="10993" width="9.140625" style="21" customWidth="1"/>
    <col min="10994" max="10995" width="41.140625" style="21" customWidth="1"/>
    <col min="10996" max="10996" width="50.8515625" style="21" customWidth="1"/>
    <col min="10997" max="10997" width="40.140625" style="21" customWidth="1"/>
    <col min="10998" max="10998" width="15.421875" style="21" customWidth="1"/>
    <col min="10999" max="10999" width="45.140625" style="21" customWidth="1"/>
    <col min="11000" max="11002" width="41.140625" style="21" customWidth="1"/>
    <col min="11003" max="11245" width="9.140625" style="21" customWidth="1"/>
    <col min="11246" max="11246" width="86.00390625" style="21" bestFit="1" customWidth="1"/>
    <col min="11247" max="11247" width="9.140625" style="21" customWidth="1"/>
    <col min="11248" max="11248" width="28.00390625" style="21" customWidth="1"/>
    <col min="11249" max="11249" width="9.140625" style="21" customWidth="1"/>
    <col min="11250" max="11251" width="41.140625" style="21" customWidth="1"/>
    <col min="11252" max="11252" width="50.8515625" style="21" customWidth="1"/>
    <col min="11253" max="11253" width="40.140625" style="21" customWidth="1"/>
    <col min="11254" max="11254" width="15.421875" style="21" customWidth="1"/>
    <col min="11255" max="11255" width="45.140625" style="21" customWidth="1"/>
    <col min="11256" max="11258" width="41.140625" style="21" customWidth="1"/>
    <col min="11259" max="11501" width="9.140625" style="21" customWidth="1"/>
    <col min="11502" max="11502" width="86.00390625" style="21" bestFit="1" customWidth="1"/>
    <col min="11503" max="11503" width="9.140625" style="21" customWidth="1"/>
    <col min="11504" max="11504" width="28.00390625" style="21" customWidth="1"/>
    <col min="11505" max="11505" width="9.140625" style="21" customWidth="1"/>
    <col min="11506" max="11507" width="41.140625" style="21" customWidth="1"/>
    <col min="11508" max="11508" width="50.8515625" style="21" customWidth="1"/>
    <col min="11509" max="11509" width="40.140625" style="21" customWidth="1"/>
    <col min="11510" max="11510" width="15.421875" style="21" customWidth="1"/>
    <col min="11511" max="11511" width="45.140625" style="21" customWidth="1"/>
    <col min="11512" max="11514" width="41.140625" style="21" customWidth="1"/>
    <col min="11515" max="11757" width="9.140625" style="21" customWidth="1"/>
    <col min="11758" max="11758" width="86.00390625" style="21" bestFit="1" customWidth="1"/>
    <col min="11759" max="11759" width="9.140625" style="21" customWidth="1"/>
    <col min="11760" max="11760" width="28.00390625" style="21" customWidth="1"/>
    <col min="11761" max="11761" width="9.140625" style="21" customWidth="1"/>
    <col min="11762" max="11763" width="41.140625" style="21" customWidth="1"/>
    <col min="11764" max="11764" width="50.8515625" style="21" customWidth="1"/>
    <col min="11765" max="11765" width="40.140625" style="21" customWidth="1"/>
    <col min="11766" max="11766" width="15.421875" style="21" customWidth="1"/>
    <col min="11767" max="11767" width="45.140625" style="21" customWidth="1"/>
    <col min="11768" max="11770" width="41.140625" style="21" customWidth="1"/>
    <col min="11771" max="12013" width="9.140625" style="21" customWidth="1"/>
    <col min="12014" max="12014" width="86.00390625" style="21" bestFit="1" customWidth="1"/>
    <col min="12015" max="12015" width="9.140625" style="21" customWidth="1"/>
    <col min="12016" max="12016" width="28.00390625" style="21" customWidth="1"/>
    <col min="12017" max="12017" width="9.140625" style="21" customWidth="1"/>
    <col min="12018" max="12019" width="41.140625" style="21" customWidth="1"/>
    <col min="12020" max="12020" width="50.8515625" style="21" customWidth="1"/>
    <col min="12021" max="12021" width="40.140625" style="21" customWidth="1"/>
    <col min="12022" max="12022" width="15.421875" style="21" customWidth="1"/>
    <col min="12023" max="12023" width="45.140625" style="21" customWidth="1"/>
    <col min="12024" max="12026" width="41.140625" style="21" customWidth="1"/>
    <col min="12027" max="12269" width="9.140625" style="21" customWidth="1"/>
    <col min="12270" max="12270" width="86.00390625" style="21" bestFit="1" customWidth="1"/>
    <col min="12271" max="12271" width="9.140625" style="21" customWidth="1"/>
    <col min="12272" max="12272" width="28.00390625" style="21" customWidth="1"/>
    <col min="12273" max="12273" width="9.140625" style="21" customWidth="1"/>
    <col min="12274" max="12275" width="41.140625" style="21" customWidth="1"/>
    <col min="12276" max="12276" width="50.8515625" style="21" customWidth="1"/>
    <col min="12277" max="12277" width="40.140625" style="21" customWidth="1"/>
    <col min="12278" max="12278" width="15.421875" style="21" customWidth="1"/>
    <col min="12279" max="12279" width="45.140625" style="21" customWidth="1"/>
    <col min="12280" max="12282" width="41.140625" style="21" customWidth="1"/>
    <col min="12283" max="12525" width="9.140625" style="21" customWidth="1"/>
    <col min="12526" max="12526" width="86.00390625" style="21" bestFit="1" customWidth="1"/>
    <col min="12527" max="12527" width="9.140625" style="21" customWidth="1"/>
    <col min="12528" max="12528" width="28.00390625" style="21" customWidth="1"/>
    <col min="12529" max="12529" width="9.140625" style="21" customWidth="1"/>
    <col min="12530" max="12531" width="41.140625" style="21" customWidth="1"/>
    <col min="12532" max="12532" width="50.8515625" style="21" customWidth="1"/>
    <col min="12533" max="12533" width="40.140625" style="21" customWidth="1"/>
    <col min="12534" max="12534" width="15.421875" style="21" customWidth="1"/>
    <col min="12535" max="12535" width="45.140625" style="21" customWidth="1"/>
    <col min="12536" max="12538" width="41.140625" style="21" customWidth="1"/>
    <col min="12539" max="12781" width="9.140625" style="21" customWidth="1"/>
    <col min="12782" max="12782" width="86.00390625" style="21" bestFit="1" customWidth="1"/>
    <col min="12783" max="12783" width="9.140625" style="21" customWidth="1"/>
    <col min="12784" max="12784" width="28.00390625" style="21" customWidth="1"/>
    <col min="12785" max="12785" width="9.140625" style="21" customWidth="1"/>
    <col min="12786" max="12787" width="41.140625" style="21" customWidth="1"/>
    <col min="12788" max="12788" width="50.8515625" style="21" customWidth="1"/>
    <col min="12789" max="12789" width="40.140625" style="21" customWidth="1"/>
    <col min="12790" max="12790" width="15.421875" style="21" customWidth="1"/>
    <col min="12791" max="12791" width="45.140625" style="21" customWidth="1"/>
    <col min="12792" max="12794" width="41.140625" style="21" customWidth="1"/>
    <col min="12795" max="13037" width="9.140625" style="21" customWidth="1"/>
    <col min="13038" max="13038" width="86.00390625" style="21" bestFit="1" customWidth="1"/>
    <col min="13039" max="13039" width="9.140625" style="21" customWidth="1"/>
    <col min="13040" max="13040" width="28.00390625" style="21" customWidth="1"/>
    <col min="13041" max="13041" width="9.140625" style="21" customWidth="1"/>
    <col min="13042" max="13043" width="41.140625" style="21" customWidth="1"/>
    <col min="13044" max="13044" width="50.8515625" style="21" customWidth="1"/>
    <col min="13045" max="13045" width="40.140625" style="21" customWidth="1"/>
    <col min="13046" max="13046" width="15.421875" style="21" customWidth="1"/>
    <col min="13047" max="13047" width="45.140625" style="21" customWidth="1"/>
    <col min="13048" max="13050" width="41.140625" style="21" customWidth="1"/>
    <col min="13051" max="13293" width="9.140625" style="21" customWidth="1"/>
    <col min="13294" max="13294" width="86.00390625" style="21" bestFit="1" customWidth="1"/>
    <col min="13295" max="13295" width="9.140625" style="21" customWidth="1"/>
    <col min="13296" max="13296" width="28.00390625" style="21" customWidth="1"/>
    <col min="13297" max="13297" width="9.140625" style="21" customWidth="1"/>
    <col min="13298" max="13299" width="41.140625" style="21" customWidth="1"/>
    <col min="13300" max="13300" width="50.8515625" style="21" customWidth="1"/>
    <col min="13301" max="13301" width="40.140625" style="21" customWidth="1"/>
    <col min="13302" max="13302" width="15.421875" style="21" customWidth="1"/>
    <col min="13303" max="13303" width="45.140625" style="21" customWidth="1"/>
    <col min="13304" max="13306" width="41.140625" style="21" customWidth="1"/>
    <col min="13307" max="13549" width="9.140625" style="21" customWidth="1"/>
    <col min="13550" max="13550" width="86.00390625" style="21" bestFit="1" customWidth="1"/>
    <col min="13551" max="13551" width="9.140625" style="21" customWidth="1"/>
    <col min="13552" max="13552" width="28.00390625" style="21" customWidth="1"/>
    <col min="13553" max="13553" width="9.140625" style="21" customWidth="1"/>
    <col min="13554" max="13555" width="41.140625" style="21" customWidth="1"/>
    <col min="13556" max="13556" width="50.8515625" style="21" customWidth="1"/>
    <col min="13557" max="13557" width="40.140625" style="21" customWidth="1"/>
    <col min="13558" max="13558" width="15.421875" style="21" customWidth="1"/>
    <col min="13559" max="13559" width="45.140625" style="21" customWidth="1"/>
    <col min="13560" max="13562" width="41.140625" style="21" customWidth="1"/>
    <col min="13563" max="13805" width="9.140625" style="21" customWidth="1"/>
    <col min="13806" max="13806" width="86.00390625" style="21" bestFit="1" customWidth="1"/>
    <col min="13807" max="13807" width="9.140625" style="21" customWidth="1"/>
    <col min="13808" max="13808" width="28.00390625" style="21" customWidth="1"/>
    <col min="13809" max="13809" width="9.140625" style="21" customWidth="1"/>
    <col min="13810" max="13811" width="41.140625" style="21" customWidth="1"/>
    <col min="13812" max="13812" width="50.8515625" style="21" customWidth="1"/>
    <col min="13813" max="13813" width="40.140625" style="21" customWidth="1"/>
    <col min="13814" max="13814" width="15.421875" style="21" customWidth="1"/>
    <col min="13815" max="13815" width="45.140625" style="21" customWidth="1"/>
    <col min="13816" max="13818" width="41.140625" style="21" customWidth="1"/>
    <col min="13819" max="14061" width="9.140625" style="21" customWidth="1"/>
    <col min="14062" max="14062" width="86.00390625" style="21" bestFit="1" customWidth="1"/>
    <col min="14063" max="14063" width="9.140625" style="21" customWidth="1"/>
    <col min="14064" max="14064" width="28.00390625" style="21" customWidth="1"/>
    <col min="14065" max="14065" width="9.140625" style="21" customWidth="1"/>
    <col min="14066" max="14067" width="41.140625" style="21" customWidth="1"/>
    <col min="14068" max="14068" width="50.8515625" style="21" customWidth="1"/>
    <col min="14069" max="14069" width="40.140625" style="21" customWidth="1"/>
    <col min="14070" max="14070" width="15.421875" style="21" customWidth="1"/>
    <col min="14071" max="14071" width="45.140625" style="21" customWidth="1"/>
    <col min="14072" max="14074" width="41.140625" style="21" customWidth="1"/>
    <col min="14075" max="14317" width="9.140625" style="21" customWidth="1"/>
    <col min="14318" max="14318" width="86.00390625" style="21" bestFit="1" customWidth="1"/>
    <col min="14319" max="14319" width="9.140625" style="21" customWidth="1"/>
    <col min="14320" max="14320" width="28.00390625" style="21" customWidth="1"/>
    <col min="14321" max="14321" width="9.140625" style="21" customWidth="1"/>
    <col min="14322" max="14323" width="41.140625" style="21" customWidth="1"/>
    <col min="14324" max="14324" width="50.8515625" style="21" customWidth="1"/>
    <col min="14325" max="14325" width="40.140625" style="21" customWidth="1"/>
    <col min="14326" max="14326" width="15.421875" style="21" customWidth="1"/>
    <col min="14327" max="14327" width="45.140625" style="21" customWidth="1"/>
    <col min="14328" max="14330" width="41.140625" style="21" customWidth="1"/>
    <col min="14331" max="14573" width="9.140625" style="21" customWidth="1"/>
    <col min="14574" max="14574" width="86.00390625" style="21" bestFit="1" customWidth="1"/>
    <col min="14575" max="14575" width="9.140625" style="21" customWidth="1"/>
    <col min="14576" max="14576" width="28.00390625" style="21" customWidth="1"/>
    <col min="14577" max="14577" width="9.140625" style="21" customWidth="1"/>
    <col min="14578" max="14579" width="41.140625" style="21" customWidth="1"/>
    <col min="14580" max="14580" width="50.8515625" style="21" customWidth="1"/>
    <col min="14581" max="14581" width="40.140625" style="21" customWidth="1"/>
    <col min="14582" max="14582" width="15.421875" style="21" customWidth="1"/>
    <col min="14583" max="14583" width="45.140625" style="21" customWidth="1"/>
    <col min="14584" max="14586" width="41.140625" style="21" customWidth="1"/>
    <col min="14587" max="14829" width="9.140625" style="21" customWidth="1"/>
    <col min="14830" max="14830" width="86.00390625" style="21" bestFit="1" customWidth="1"/>
    <col min="14831" max="14831" width="9.140625" style="21" customWidth="1"/>
    <col min="14832" max="14832" width="28.00390625" style="21" customWidth="1"/>
    <col min="14833" max="14833" width="9.140625" style="21" customWidth="1"/>
    <col min="14834" max="14835" width="41.140625" style="21" customWidth="1"/>
    <col min="14836" max="14836" width="50.8515625" style="21" customWidth="1"/>
    <col min="14837" max="14837" width="40.140625" style="21" customWidth="1"/>
    <col min="14838" max="14838" width="15.421875" style="21" customWidth="1"/>
    <col min="14839" max="14839" width="45.140625" style="21" customWidth="1"/>
    <col min="14840" max="14842" width="41.140625" style="21" customWidth="1"/>
    <col min="14843" max="15085" width="9.140625" style="21" customWidth="1"/>
    <col min="15086" max="15086" width="86.00390625" style="21" bestFit="1" customWidth="1"/>
    <col min="15087" max="15087" width="9.140625" style="21" customWidth="1"/>
    <col min="15088" max="15088" width="28.00390625" style="21" customWidth="1"/>
    <col min="15089" max="15089" width="9.140625" style="21" customWidth="1"/>
    <col min="15090" max="15091" width="41.140625" style="21" customWidth="1"/>
    <col min="15092" max="15092" width="50.8515625" style="21" customWidth="1"/>
    <col min="15093" max="15093" width="40.140625" style="21" customWidth="1"/>
    <col min="15094" max="15094" width="15.421875" style="21" customWidth="1"/>
    <col min="15095" max="15095" width="45.140625" style="21" customWidth="1"/>
    <col min="15096" max="15098" width="41.140625" style="21" customWidth="1"/>
    <col min="15099" max="15341" width="9.140625" style="21" customWidth="1"/>
    <col min="15342" max="15342" width="86.00390625" style="21" bestFit="1" customWidth="1"/>
    <col min="15343" max="15343" width="9.140625" style="21" customWidth="1"/>
    <col min="15344" max="15344" width="28.00390625" style="21" customWidth="1"/>
    <col min="15345" max="15345" width="9.140625" style="21" customWidth="1"/>
    <col min="15346" max="15347" width="41.140625" style="21" customWidth="1"/>
    <col min="15348" max="15348" width="50.8515625" style="21" customWidth="1"/>
    <col min="15349" max="15349" width="40.140625" style="21" customWidth="1"/>
    <col min="15350" max="15350" width="15.421875" style="21" customWidth="1"/>
    <col min="15351" max="15351" width="45.140625" style="21" customWidth="1"/>
    <col min="15352" max="15354" width="41.140625" style="21" customWidth="1"/>
    <col min="15355" max="15597" width="9.140625" style="21" customWidth="1"/>
    <col min="15598" max="15598" width="86.00390625" style="21" bestFit="1" customWidth="1"/>
    <col min="15599" max="15599" width="9.140625" style="21" customWidth="1"/>
    <col min="15600" max="15600" width="28.00390625" style="21" customWidth="1"/>
    <col min="15601" max="15601" width="9.140625" style="21" customWidth="1"/>
    <col min="15602" max="15603" width="41.140625" style="21" customWidth="1"/>
    <col min="15604" max="15604" width="50.8515625" style="21" customWidth="1"/>
    <col min="15605" max="15605" width="40.140625" style="21" customWidth="1"/>
    <col min="15606" max="15606" width="15.421875" style="21" customWidth="1"/>
    <col min="15607" max="15607" width="45.140625" style="21" customWidth="1"/>
    <col min="15608" max="15610" width="41.140625" style="21" customWidth="1"/>
    <col min="15611" max="15853" width="9.140625" style="21" customWidth="1"/>
    <col min="15854" max="15854" width="86.00390625" style="21" bestFit="1" customWidth="1"/>
    <col min="15855" max="15855" width="9.140625" style="21" customWidth="1"/>
    <col min="15856" max="15856" width="28.00390625" style="21" customWidth="1"/>
    <col min="15857" max="15857" width="9.140625" style="21" customWidth="1"/>
    <col min="15858" max="15859" width="41.140625" style="21" customWidth="1"/>
    <col min="15860" max="15860" width="50.8515625" style="21" customWidth="1"/>
    <col min="15861" max="15861" width="40.140625" style="21" customWidth="1"/>
    <col min="15862" max="15862" width="15.421875" style="21" customWidth="1"/>
    <col min="15863" max="15863" width="45.140625" style="21" customWidth="1"/>
    <col min="15864" max="15866" width="41.140625" style="21" customWidth="1"/>
    <col min="15867" max="16109" width="9.140625" style="21" customWidth="1"/>
    <col min="16110" max="16110" width="86.00390625" style="21" bestFit="1" customWidth="1"/>
    <col min="16111" max="16111" width="9.140625" style="21" customWidth="1"/>
    <col min="16112" max="16112" width="28.00390625" style="21" customWidth="1"/>
    <col min="16113" max="16113" width="9.140625" style="21" customWidth="1"/>
    <col min="16114" max="16115" width="41.140625" style="21" customWidth="1"/>
    <col min="16116" max="16116" width="50.8515625" style="21" customWidth="1"/>
    <col min="16117" max="16117" width="40.140625" style="21" customWidth="1"/>
    <col min="16118" max="16118" width="15.421875" style="21" customWidth="1"/>
    <col min="16119" max="16119" width="45.140625" style="21" customWidth="1"/>
    <col min="16120" max="16122" width="41.140625" style="21" customWidth="1"/>
    <col min="16123" max="16384" width="9.140625" style="21" customWidth="1"/>
  </cols>
  <sheetData>
    <row r="1" spans="1:6" ht="25.5" customHeight="1">
      <c r="A1" s="20" t="s">
        <v>141</v>
      </c>
      <c r="B1" s="20" t="s">
        <v>136</v>
      </c>
      <c r="C1" s="43" t="s">
        <v>137</v>
      </c>
      <c r="D1" s="43" t="s">
        <v>138</v>
      </c>
      <c r="E1" s="43" t="s">
        <v>139</v>
      </c>
      <c r="F1" s="44" t="s">
        <v>140</v>
      </c>
    </row>
    <row r="2" spans="1:6" ht="26.25" customHeight="1">
      <c r="A2" s="20"/>
      <c r="B2" s="20"/>
      <c r="C2" s="20"/>
      <c r="D2" s="20"/>
      <c r="E2" s="47" t="s">
        <v>437</v>
      </c>
      <c r="F2"/>
    </row>
    <row r="3" spans="1:6" ht="15">
      <c r="A3" s="20"/>
      <c r="B3" s="20"/>
      <c r="C3" s="20"/>
      <c r="D3" s="20"/>
      <c r="E3" s="30" t="s">
        <v>420</v>
      </c>
      <c r="F3"/>
    </row>
    <row r="4" spans="1:6" ht="15">
      <c r="A4" s="20"/>
      <c r="B4" s="20"/>
      <c r="C4" s="20"/>
      <c r="D4" s="20"/>
      <c r="E4" s="31" t="s">
        <v>438</v>
      </c>
      <c r="F4" s="32">
        <f>SUM(F42:F45)</f>
        <v>0</v>
      </c>
    </row>
    <row r="5" spans="1:6" ht="15">
      <c r="A5" s="20"/>
      <c r="B5" s="20"/>
      <c r="C5" s="20"/>
      <c r="D5" s="20"/>
      <c r="E5" s="31" t="s">
        <v>439</v>
      </c>
      <c r="F5" s="33">
        <f>F37</f>
        <v>19000000</v>
      </c>
    </row>
    <row r="6" spans="1:6" ht="15">
      <c r="A6" s="20"/>
      <c r="B6" s="20"/>
      <c r="C6" s="20"/>
      <c r="D6" s="20"/>
      <c r="E6" s="31" t="s">
        <v>440</v>
      </c>
      <c r="F6" s="33">
        <v>0</v>
      </c>
    </row>
    <row r="7" spans="1:6" ht="15">
      <c r="A7" s="20"/>
      <c r="B7" s="20"/>
      <c r="C7" s="20"/>
      <c r="D7" s="20"/>
      <c r="E7" s="31" t="s">
        <v>441</v>
      </c>
      <c r="F7" s="33">
        <f>F41+F48</f>
        <v>-41000000</v>
      </c>
    </row>
    <row r="8" spans="1:6" ht="15">
      <c r="A8" s="20"/>
      <c r="B8" s="20"/>
      <c r="C8" s="20"/>
      <c r="D8" s="20"/>
      <c r="E8" s="31" t="s">
        <v>442</v>
      </c>
      <c r="F8" s="33">
        <f>F36+F47</f>
        <v>-80000000</v>
      </c>
    </row>
    <row r="9" spans="1:6" ht="15">
      <c r="A9" s="20"/>
      <c r="B9" s="20"/>
      <c r="C9" s="20"/>
      <c r="D9" s="20"/>
      <c r="E9" s="31" t="s">
        <v>443</v>
      </c>
      <c r="F9" s="33">
        <f>F49+F54</f>
        <v>7000000</v>
      </c>
    </row>
    <row r="10" spans="1:6" ht="15">
      <c r="A10" s="20"/>
      <c r="B10" s="20"/>
      <c r="C10" s="20"/>
      <c r="D10" s="20"/>
      <c r="E10" s="31" t="s">
        <v>444</v>
      </c>
      <c r="F10" s="33">
        <f>F55</f>
        <v>-2000000</v>
      </c>
    </row>
    <row r="11" spans="1:6" ht="15">
      <c r="A11" s="20"/>
      <c r="B11" s="20"/>
      <c r="C11" s="20"/>
      <c r="D11" s="20"/>
      <c r="E11" s="31" t="s">
        <v>445</v>
      </c>
      <c r="F11" s="33">
        <f>F52</f>
        <v>6000000</v>
      </c>
    </row>
    <row r="12" spans="1:6" ht="15">
      <c r="A12" s="20"/>
      <c r="B12" s="20"/>
      <c r="C12" s="20"/>
      <c r="D12" s="20"/>
      <c r="E12" s="31" t="s">
        <v>446</v>
      </c>
      <c r="F12" s="33">
        <f>F53</f>
        <v>3000000</v>
      </c>
    </row>
    <row r="13" spans="1:6" ht="15">
      <c r="A13" s="20"/>
      <c r="B13" s="20"/>
      <c r="C13" s="20"/>
      <c r="D13" s="20"/>
      <c r="E13" s="31" t="s">
        <v>447</v>
      </c>
      <c r="F13" s="33">
        <f>F35</f>
        <v>-70000000</v>
      </c>
    </row>
    <row r="14" spans="1:6" ht="15">
      <c r="A14" s="20"/>
      <c r="B14" s="20"/>
      <c r="C14" s="20"/>
      <c r="D14" s="20"/>
      <c r="E14" s="31" t="s">
        <v>448</v>
      </c>
      <c r="F14" s="33">
        <f>F33</f>
        <v>1000000</v>
      </c>
    </row>
    <row r="15" spans="1:6" ht="15">
      <c r="A15" s="20"/>
      <c r="B15" s="20"/>
      <c r="C15" s="20"/>
      <c r="D15" s="20"/>
      <c r="E15" s="31" t="s">
        <v>449</v>
      </c>
      <c r="F15" s="33">
        <f>F34+F38+F39+F40+F46+F50</f>
        <v>5000000</v>
      </c>
    </row>
    <row r="16" spans="1:6" ht="15">
      <c r="A16" s="20"/>
      <c r="B16" s="20"/>
      <c r="C16" s="20"/>
      <c r="D16" s="20"/>
      <c r="E16" s="31" t="s">
        <v>450</v>
      </c>
      <c r="F16" s="33">
        <f>F51</f>
        <v>27000000</v>
      </c>
    </row>
    <row r="17" spans="1:6" ht="15.75" thickBot="1">
      <c r="A17" s="20"/>
      <c r="B17" s="20"/>
      <c r="C17" s="20"/>
      <c r="D17" s="20"/>
      <c r="E17" s="31" t="s">
        <v>451</v>
      </c>
      <c r="F17" s="34">
        <v>0</v>
      </c>
    </row>
    <row r="18" spans="1:6" ht="15">
      <c r="A18" s="20"/>
      <c r="B18" s="20"/>
      <c r="C18" s="20"/>
      <c r="D18" s="20"/>
      <c r="E18" s="35" t="s">
        <v>452</v>
      </c>
      <c r="F18" s="36">
        <f>SUM(F4:F17)</f>
        <v>-125000000</v>
      </c>
    </row>
    <row r="19" spans="1:6" ht="15">
      <c r="A19" s="20"/>
      <c r="B19" s="20"/>
      <c r="C19" s="20"/>
      <c r="D19" s="20"/>
      <c r="E19" s="31"/>
      <c r="F19"/>
    </row>
    <row r="20" spans="1:6" ht="15">
      <c r="A20" s="20"/>
      <c r="B20" s="20"/>
      <c r="C20" s="20"/>
      <c r="D20" s="20"/>
      <c r="E20" s="30" t="s">
        <v>422</v>
      </c>
      <c r="F20"/>
    </row>
    <row r="21" spans="1:6" ht="15">
      <c r="A21" s="20"/>
      <c r="B21" s="20"/>
      <c r="C21" s="20"/>
      <c r="D21" s="20"/>
      <c r="E21" s="37" t="s">
        <v>423</v>
      </c>
      <c r="F21" s="32">
        <f>F63</f>
        <v>13264000</v>
      </c>
    </row>
    <row r="22" spans="1:6" ht="15">
      <c r="A22" s="20"/>
      <c r="B22" s="20"/>
      <c r="C22" s="20"/>
      <c r="D22" s="20"/>
      <c r="E22" s="37" t="s">
        <v>453</v>
      </c>
      <c r="F22" s="33">
        <f>F69</f>
        <v>17293300</v>
      </c>
    </row>
    <row r="23" spans="1:6" ht="15">
      <c r="A23" s="20"/>
      <c r="B23" s="20"/>
      <c r="C23" s="20"/>
      <c r="D23" s="20"/>
      <c r="E23" s="37" t="s">
        <v>428</v>
      </c>
      <c r="F23" s="33">
        <v>0</v>
      </c>
    </row>
    <row r="24" spans="1:6" ht="15">
      <c r="A24" s="20"/>
      <c r="B24" s="20"/>
      <c r="C24" s="20"/>
      <c r="D24" s="20"/>
      <c r="E24" s="39" t="s">
        <v>427</v>
      </c>
      <c r="F24" s="48">
        <f>F73</f>
        <v>-26062000</v>
      </c>
    </row>
    <row r="25" spans="1:6" ht="15">
      <c r="A25" s="20"/>
      <c r="B25" s="20"/>
      <c r="C25" s="20"/>
      <c r="D25" s="20"/>
      <c r="E25" s="38" t="s">
        <v>429</v>
      </c>
      <c r="F25" s="33">
        <f>F78</f>
        <v>711000</v>
      </c>
    </row>
    <row r="26" spans="1:6" ht="15">
      <c r="A26" s="20"/>
      <c r="B26" s="20"/>
      <c r="C26" s="20"/>
      <c r="D26" s="20"/>
      <c r="E26" s="37" t="s">
        <v>433</v>
      </c>
      <c r="F26" s="33">
        <f>F82</f>
        <v>8500000</v>
      </c>
    </row>
    <row r="27" spans="1:6" ht="15.75" thickBot="1">
      <c r="A27" s="20"/>
      <c r="B27" s="20"/>
      <c r="C27" s="20"/>
      <c r="D27" s="20"/>
      <c r="E27" s="37" t="s">
        <v>431</v>
      </c>
      <c r="F27" s="34">
        <f>F90</f>
        <v>5785910</v>
      </c>
    </row>
    <row r="28" spans="1:6" ht="15">
      <c r="A28" s="20"/>
      <c r="B28" s="20"/>
      <c r="C28" s="20"/>
      <c r="D28" s="20"/>
      <c r="E28" s="40" t="s">
        <v>435</v>
      </c>
      <c r="F28" s="36">
        <f>SUM(F21:F27)</f>
        <v>19492210</v>
      </c>
    </row>
    <row r="29" spans="1:6" ht="15.75" thickBot="1">
      <c r="A29" s="20"/>
      <c r="B29" s="20"/>
      <c r="C29" s="20"/>
      <c r="D29" s="20"/>
      <c r="E29" s="41"/>
      <c r="F29" s="36"/>
    </row>
    <row r="30" spans="1:6" ht="15">
      <c r="A30" s="20"/>
      <c r="B30" s="20"/>
      <c r="C30" s="20"/>
      <c r="D30" s="20"/>
      <c r="E30" s="40" t="s">
        <v>436</v>
      </c>
      <c r="F30" s="42">
        <f>F18+F28</f>
        <v>-105507790</v>
      </c>
    </row>
    <row r="31" spans="1:6" ht="15">
      <c r="A31" s="20"/>
      <c r="B31" s="20"/>
      <c r="C31" s="20"/>
      <c r="D31" s="20"/>
      <c r="E31" s="20"/>
      <c r="F31" s="22"/>
    </row>
    <row r="32" spans="1:6" ht="15">
      <c r="A32" s="20"/>
      <c r="B32" s="20"/>
      <c r="C32" s="7" t="s">
        <v>420</v>
      </c>
      <c r="D32" s="20"/>
      <c r="E32" s="20"/>
      <c r="F32" s="22"/>
    </row>
    <row r="33" spans="1:6" ht="15" outlineLevel="2">
      <c r="A33" s="21">
        <v>1</v>
      </c>
      <c r="B33" s="21" t="s">
        <v>44</v>
      </c>
      <c r="C33" s="21" t="s">
        <v>144</v>
      </c>
      <c r="D33" s="21" t="s">
        <v>58</v>
      </c>
      <c r="E33" s="21" t="s">
        <v>59</v>
      </c>
      <c r="F33" s="28">
        <v>1000000</v>
      </c>
    </row>
    <row r="34" spans="1:6" ht="15" outlineLevel="2">
      <c r="A34" s="21">
        <v>1</v>
      </c>
      <c r="B34" s="21" t="s">
        <v>44</v>
      </c>
      <c r="C34" s="21" t="s">
        <v>144</v>
      </c>
      <c r="D34" s="21" t="s">
        <v>60</v>
      </c>
      <c r="E34" s="21" t="s">
        <v>61</v>
      </c>
      <c r="F34" s="23">
        <v>1000000</v>
      </c>
    </row>
    <row r="35" spans="1:6" ht="15" outlineLevel="2">
      <c r="A35" s="21">
        <v>1</v>
      </c>
      <c r="B35" s="21" t="s">
        <v>44</v>
      </c>
      <c r="C35" s="21" t="s">
        <v>144</v>
      </c>
      <c r="D35" s="21" t="s">
        <v>84</v>
      </c>
      <c r="E35" s="21" t="s">
        <v>455</v>
      </c>
      <c r="F35" s="23">
        <v>-70000000</v>
      </c>
    </row>
    <row r="36" spans="1:6" ht="15" outlineLevel="2">
      <c r="A36" s="21">
        <v>1</v>
      </c>
      <c r="B36" s="21" t="s">
        <v>44</v>
      </c>
      <c r="C36" s="21" t="s">
        <v>144</v>
      </c>
      <c r="D36" s="21" t="s">
        <v>66</v>
      </c>
      <c r="E36" s="21" t="s">
        <v>67</v>
      </c>
      <c r="F36" s="23">
        <v>-32000000</v>
      </c>
    </row>
    <row r="37" spans="1:6" ht="15" outlineLevel="2">
      <c r="A37" s="21">
        <v>1</v>
      </c>
      <c r="B37" s="21" t="s">
        <v>44</v>
      </c>
      <c r="C37" s="21" t="s">
        <v>144</v>
      </c>
      <c r="D37" s="21" t="s">
        <v>56</v>
      </c>
      <c r="E37" s="21" t="s">
        <v>57</v>
      </c>
      <c r="F37" s="23">
        <v>19000000</v>
      </c>
    </row>
    <row r="38" spans="1:6" ht="15" outlineLevel="2">
      <c r="A38" s="21">
        <v>1</v>
      </c>
      <c r="B38" s="21" t="s">
        <v>44</v>
      </c>
      <c r="C38" s="21" t="s">
        <v>144</v>
      </c>
      <c r="D38" s="21" t="s">
        <v>54</v>
      </c>
      <c r="E38" s="21" t="s">
        <v>55</v>
      </c>
      <c r="F38" s="23">
        <v>-1000000</v>
      </c>
    </row>
    <row r="39" spans="1:6" ht="15" outlineLevel="2">
      <c r="A39" s="21">
        <v>1</v>
      </c>
      <c r="B39" s="21" t="s">
        <v>44</v>
      </c>
      <c r="C39" s="21" t="s">
        <v>144</v>
      </c>
      <c r="D39" s="21" t="s">
        <v>76</v>
      </c>
      <c r="E39" s="21" t="s">
        <v>77</v>
      </c>
      <c r="F39" s="23">
        <v>7000000</v>
      </c>
    </row>
    <row r="40" spans="1:6" ht="15" outlineLevel="2">
      <c r="A40" s="21">
        <v>1</v>
      </c>
      <c r="B40" s="21" t="s">
        <v>44</v>
      </c>
      <c r="C40" s="21" t="s">
        <v>144</v>
      </c>
      <c r="D40" s="21" t="s">
        <v>86</v>
      </c>
      <c r="E40" s="21" t="s">
        <v>87</v>
      </c>
      <c r="F40" s="23">
        <v>1000000</v>
      </c>
    </row>
    <row r="41" spans="1:6" ht="15" outlineLevel="2">
      <c r="A41" s="21">
        <v>1</v>
      </c>
      <c r="B41" s="21" t="s">
        <v>44</v>
      </c>
      <c r="C41" s="21" t="s">
        <v>144</v>
      </c>
      <c r="D41" s="21" t="s">
        <v>62</v>
      </c>
      <c r="E41" s="21" t="s">
        <v>63</v>
      </c>
      <c r="F41" s="23">
        <v>-36000000</v>
      </c>
    </row>
    <row r="42" spans="1:6" ht="15" outlineLevel="2">
      <c r="A42" s="21">
        <v>1</v>
      </c>
      <c r="B42" s="21" t="s">
        <v>44</v>
      </c>
      <c r="C42" s="21" t="s">
        <v>144</v>
      </c>
      <c r="D42" s="21" t="s">
        <v>46</v>
      </c>
      <c r="E42" s="21" t="s">
        <v>456</v>
      </c>
      <c r="F42" s="23">
        <v>-21809000</v>
      </c>
    </row>
    <row r="43" spans="1:6" ht="15" outlineLevel="2">
      <c r="A43" s="21">
        <v>1</v>
      </c>
      <c r="B43" s="21" t="s">
        <v>44</v>
      </c>
      <c r="C43" s="21" t="s">
        <v>144</v>
      </c>
      <c r="D43" s="21" t="s">
        <v>48</v>
      </c>
      <c r="E43" s="21" t="s">
        <v>457</v>
      </c>
      <c r="F43" s="23">
        <v>-45000</v>
      </c>
    </row>
    <row r="44" spans="1:6" ht="15" outlineLevel="2">
      <c r="A44" s="21">
        <v>1</v>
      </c>
      <c r="B44" s="21" t="s">
        <v>44</v>
      </c>
      <c r="C44" s="21" t="s">
        <v>144</v>
      </c>
      <c r="D44" s="21" t="s">
        <v>50</v>
      </c>
      <c r="E44" s="21" t="s">
        <v>458</v>
      </c>
      <c r="F44" s="23">
        <v>-176212000</v>
      </c>
    </row>
    <row r="45" spans="1:6" ht="15" outlineLevel="2">
      <c r="A45" s="21">
        <v>1</v>
      </c>
      <c r="B45" s="21" t="s">
        <v>44</v>
      </c>
      <c r="C45" s="21" t="s">
        <v>144</v>
      </c>
      <c r="D45" s="21" t="s">
        <v>52</v>
      </c>
      <c r="E45" s="21" t="s">
        <v>459</v>
      </c>
      <c r="F45" s="23">
        <v>198066000</v>
      </c>
    </row>
    <row r="46" spans="1:6" ht="15" outlineLevel="2">
      <c r="A46" s="21">
        <v>1</v>
      </c>
      <c r="B46" s="21" t="s">
        <v>44</v>
      </c>
      <c r="C46" s="21" t="s">
        <v>144</v>
      </c>
      <c r="D46" s="21" t="s">
        <v>82</v>
      </c>
      <c r="E46" s="21" t="s">
        <v>83</v>
      </c>
      <c r="F46" s="23">
        <v>-2000000</v>
      </c>
    </row>
    <row r="47" spans="1:6" ht="15" outlineLevel="2">
      <c r="A47" s="21">
        <v>1</v>
      </c>
      <c r="B47" s="21" t="s">
        <v>44</v>
      </c>
      <c r="C47" s="21" t="s">
        <v>144</v>
      </c>
      <c r="D47" s="21" t="s">
        <v>68</v>
      </c>
      <c r="E47" s="21" t="s">
        <v>69</v>
      </c>
      <c r="F47" s="23">
        <v>-48000000</v>
      </c>
    </row>
    <row r="48" spans="1:6" ht="15" outlineLevel="2">
      <c r="A48" s="21">
        <v>1</v>
      </c>
      <c r="B48" s="21" t="s">
        <v>44</v>
      </c>
      <c r="C48" s="21" t="s">
        <v>144</v>
      </c>
      <c r="D48" s="21" t="s">
        <v>64</v>
      </c>
      <c r="E48" s="21" t="s">
        <v>65</v>
      </c>
      <c r="F48" s="23">
        <v>-5000000</v>
      </c>
    </row>
    <row r="49" spans="1:6" ht="15" outlineLevel="2">
      <c r="A49" s="21">
        <v>1</v>
      </c>
      <c r="B49" s="21" t="s">
        <v>44</v>
      </c>
      <c r="C49" s="21" t="s">
        <v>144</v>
      </c>
      <c r="D49" s="21" t="s">
        <v>72</v>
      </c>
      <c r="E49" s="21" t="s">
        <v>73</v>
      </c>
      <c r="F49" s="23">
        <v>-9000000</v>
      </c>
    </row>
    <row r="50" spans="1:6" ht="15" outlineLevel="2">
      <c r="A50" s="21">
        <v>1</v>
      </c>
      <c r="B50" s="21" t="s">
        <v>44</v>
      </c>
      <c r="C50" s="21" t="s">
        <v>144</v>
      </c>
      <c r="D50" s="21" t="s">
        <v>88</v>
      </c>
      <c r="E50" s="21" t="s">
        <v>89</v>
      </c>
      <c r="F50" s="23">
        <v>-1000000</v>
      </c>
    </row>
    <row r="51" spans="1:6" ht="15" outlineLevel="2">
      <c r="A51" s="21">
        <v>1</v>
      </c>
      <c r="B51" s="21" t="s">
        <v>44</v>
      </c>
      <c r="C51" s="21" t="s">
        <v>144</v>
      </c>
      <c r="D51" s="21" t="s">
        <v>90</v>
      </c>
      <c r="E51" s="21" t="s">
        <v>91</v>
      </c>
      <c r="F51" s="23">
        <v>27000000</v>
      </c>
    </row>
    <row r="52" spans="1:6" ht="15" outlineLevel="2">
      <c r="A52" s="21">
        <v>1</v>
      </c>
      <c r="B52" s="21" t="s">
        <v>44</v>
      </c>
      <c r="C52" s="21" t="s">
        <v>144</v>
      </c>
      <c r="D52" s="21" t="s">
        <v>78</v>
      </c>
      <c r="E52" s="21" t="s">
        <v>79</v>
      </c>
      <c r="F52" s="23">
        <v>6000000</v>
      </c>
    </row>
    <row r="53" spans="1:6" ht="15" outlineLevel="2">
      <c r="A53" s="21">
        <v>1</v>
      </c>
      <c r="B53" s="21" t="s">
        <v>44</v>
      </c>
      <c r="C53" s="21" t="s">
        <v>144</v>
      </c>
      <c r="D53" s="21" t="s">
        <v>80</v>
      </c>
      <c r="E53" s="21" t="s">
        <v>460</v>
      </c>
      <c r="F53" s="23">
        <v>3000000</v>
      </c>
    </row>
    <row r="54" spans="1:6" ht="15" outlineLevel="2">
      <c r="A54" s="21">
        <v>1</v>
      </c>
      <c r="B54" s="21" t="s">
        <v>44</v>
      </c>
      <c r="C54" s="21" t="s">
        <v>144</v>
      </c>
      <c r="D54" s="21" t="s">
        <v>70</v>
      </c>
      <c r="E54" s="21" t="s">
        <v>454</v>
      </c>
      <c r="F54" s="23">
        <v>16000000</v>
      </c>
    </row>
    <row r="55" spans="1:6" ht="15.75" outlineLevel="2" thickBot="1">
      <c r="A55" s="21">
        <v>1</v>
      </c>
      <c r="B55" s="21" t="s">
        <v>44</v>
      </c>
      <c r="C55" s="21" t="s">
        <v>144</v>
      </c>
      <c r="D55" s="21" t="s">
        <v>74</v>
      </c>
      <c r="E55" s="21" t="s">
        <v>75</v>
      </c>
      <c r="F55" s="24">
        <v>-2000000</v>
      </c>
    </row>
    <row r="56" spans="1:6" ht="15.75" outlineLevel="1" thickTop="1">
      <c r="A56" s="20" t="s">
        <v>412</v>
      </c>
      <c r="D56" s="8" t="s">
        <v>421</v>
      </c>
      <c r="E56" s="9"/>
      <c r="F56" s="46">
        <f>SUBTOTAL(9,F33:F55)</f>
        <v>-125000000</v>
      </c>
    </row>
    <row r="57" spans="1:5" ht="15" outlineLevel="1">
      <c r="A57" s="20"/>
      <c r="D57" s="10"/>
      <c r="E57" s="11"/>
    </row>
    <row r="58" spans="1:5" ht="15" outlineLevel="1">
      <c r="A58" s="20"/>
      <c r="C58" s="12" t="s">
        <v>422</v>
      </c>
      <c r="D58" s="10"/>
      <c r="E58" s="11"/>
    </row>
    <row r="59" spans="1:5" ht="15" outlineLevel="1">
      <c r="A59" s="20"/>
      <c r="C59" s="12" t="s">
        <v>423</v>
      </c>
      <c r="D59" s="10"/>
      <c r="E59" s="11"/>
    </row>
    <row r="60" spans="1:6" ht="15" outlineLevel="2">
      <c r="A60" s="21">
        <v>2.1</v>
      </c>
      <c r="B60" s="21" t="s">
        <v>110</v>
      </c>
      <c r="C60" s="21" t="s">
        <v>226</v>
      </c>
      <c r="D60" s="21" t="s">
        <v>112</v>
      </c>
      <c r="E60" s="21" t="s">
        <v>113</v>
      </c>
      <c r="F60" s="28">
        <v>100000</v>
      </c>
    </row>
    <row r="61" spans="1:6" ht="15" outlineLevel="2">
      <c r="A61" s="21">
        <v>2.1</v>
      </c>
      <c r="B61" s="21" t="s">
        <v>122</v>
      </c>
      <c r="C61" s="21" t="s">
        <v>371</v>
      </c>
      <c r="D61" s="21" t="s">
        <v>124</v>
      </c>
      <c r="E61" s="21" t="s">
        <v>125</v>
      </c>
      <c r="F61" s="23">
        <v>10682000</v>
      </c>
    </row>
    <row r="62" spans="1:6" ht="15.75" outlineLevel="2" thickBot="1">
      <c r="A62" s="21">
        <v>2.1</v>
      </c>
      <c r="B62" s="21" t="s">
        <v>132</v>
      </c>
      <c r="C62" s="21" t="s">
        <v>375</v>
      </c>
      <c r="D62" s="21" t="s">
        <v>124</v>
      </c>
      <c r="E62" s="21" t="s">
        <v>125</v>
      </c>
      <c r="F62" s="24">
        <v>2482000</v>
      </c>
    </row>
    <row r="63" spans="1:6" ht="15.75" outlineLevel="1" thickTop="1">
      <c r="A63" s="20" t="s">
        <v>413</v>
      </c>
      <c r="D63" s="13" t="s">
        <v>424</v>
      </c>
      <c r="E63" s="9"/>
      <c r="F63" s="46">
        <f>SUBTOTAL(9,F60:F62)</f>
        <v>13264000</v>
      </c>
    </row>
    <row r="64" ht="15" outlineLevel="1">
      <c r="A64" s="20"/>
    </row>
    <row r="65" spans="1:3" ht="15" outlineLevel="1">
      <c r="A65" s="20"/>
      <c r="C65" s="12" t="s">
        <v>425</v>
      </c>
    </row>
    <row r="66" spans="1:6" ht="15" outlineLevel="2">
      <c r="A66" s="21">
        <v>2.2</v>
      </c>
      <c r="B66" s="21" t="s">
        <v>126</v>
      </c>
      <c r="C66" s="21" t="s">
        <v>374</v>
      </c>
      <c r="D66" s="21" t="s">
        <v>128</v>
      </c>
      <c r="E66" s="21" t="s">
        <v>129</v>
      </c>
      <c r="F66" s="28">
        <v>2000000</v>
      </c>
    </row>
    <row r="67" spans="1:6" ht="15" outlineLevel="2">
      <c r="A67" s="21">
        <v>2.2</v>
      </c>
      <c r="B67" s="21" t="s">
        <v>106</v>
      </c>
      <c r="C67" s="21" t="s">
        <v>219</v>
      </c>
      <c r="D67" s="21" t="s">
        <v>108</v>
      </c>
      <c r="E67" s="21" t="s">
        <v>109</v>
      </c>
      <c r="F67" s="23">
        <v>-40000</v>
      </c>
    </row>
    <row r="68" spans="1:6" ht="15.75" outlineLevel="2" thickBot="1">
      <c r="A68" s="21">
        <v>2.2</v>
      </c>
      <c r="B68" s="21" t="s">
        <v>114</v>
      </c>
      <c r="C68" s="21" t="s">
        <v>362</v>
      </c>
      <c r="D68" s="21" t="s">
        <v>108</v>
      </c>
      <c r="E68" s="25" t="s">
        <v>109</v>
      </c>
      <c r="F68" s="24">
        <v>15333300</v>
      </c>
    </row>
    <row r="69" spans="1:6" ht="15.75" outlineLevel="1" thickTop="1">
      <c r="A69" s="20" t="s">
        <v>414</v>
      </c>
      <c r="D69" s="13" t="s">
        <v>426</v>
      </c>
      <c r="F69" s="46">
        <f>SUBTOTAL(9,F66:F68)</f>
        <v>17293300</v>
      </c>
    </row>
    <row r="70" spans="1:4" ht="15" outlineLevel="1">
      <c r="A70" s="20"/>
      <c r="D70" s="14"/>
    </row>
    <row r="71" spans="1:4" ht="15" outlineLevel="1">
      <c r="A71" s="20"/>
      <c r="C71" s="12" t="s">
        <v>427</v>
      </c>
      <c r="D71" s="14"/>
    </row>
    <row r="72" spans="1:6" ht="15.75" outlineLevel="2" thickBot="1">
      <c r="A72" s="21">
        <v>2.3</v>
      </c>
      <c r="B72" s="21" t="s">
        <v>44</v>
      </c>
      <c r="C72" s="21" t="s">
        <v>144</v>
      </c>
      <c r="D72" s="21" t="s">
        <v>92</v>
      </c>
      <c r="E72" s="25" t="s">
        <v>93</v>
      </c>
      <c r="F72" s="29">
        <v>-26062000</v>
      </c>
    </row>
    <row r="73" spans="1:6" ht="15.75" outlineLevel="1" thickTop="1">
      <c r="A73" s="20" t="s">
        <v>415</v>
      </c>
      <c r="D73" s="13" t="s">
        <v>461</v>
      </c>
      <c r="F73" s="46">
        <f>SUBTOTAL(9,F72:F72)</f>
        <v>-26062000</v>
      </c>
    </row>
    <row r="74" ht="15" outlineLevel="1">
      <c r="A74" s="20"/>
    </row>
    <row r="75" spans="1:3" ht="15" outlineLevel="1">
      <c r="A75" s="20"/>
      <c r="C75" s="12" t="s">
        <v>429</v>
      </c>
    </row>
    <row r="76" spans="1:6" ht="15" outlineLevel="2">
      <c r="A76" s="21">
        <v>2.4</v>
      </c>
      <c r="B76" s="21" t="s">
        <v>126</v>
      </c>
      <c r="C76" s="21" t="s">
        <v>374</v>
      </c>
      <c r="D76" s="21" t="s">
        <v>130</v>
      </c>
      <c r="E76" s="21" t="s">
        <v>131</v>
      </c>
      <c r="F76" s="28">
        <v>250000</v>
      </c>
    </row>
    <row r="77" spans="1:6" ht="15.75" outlineLevel="2" thickBot="1">
      <c r="A77" s="21">
        <v>2.4</v>
      </c>
      <c r="B77" s="21" t="s">
        <v>118</v>
      </c>
      <c r="C77" s="21" t="s">
        <v>411</v>
      </c>
      <c r="D77" s="21" t="s">
        <v>120</v>
      </c>
      <c r="E77" s="21" t="s">
        <v>121</v>
      </c>
      <c r="F77" s="24">
        <v>461000</v>
      </c>
    </row>
    <row r="78" spans="1:6" ht="15.75" outlineLevel="1" thickTop="1">
      <c r="A78" s="20" t="s">
        <v>416</v>
      </c>
      <c r="D78" s="13" t="s">
        <v>430</v>
      </c>
      <c r="E78" s="15"/>
      <c r="F78" s="46">
        <f>SUBTOTAL(9,F76:F77)</f>
        <v>711000</v>
      </c>
    </row>
    <row r="79" ht="15" outlineLevel="1">
      <c r="A79" s="20"/>
    </row>
    <row r="80" spans="1:3" ht="15" outlineLevel="1">
      <c r="A80" s="20"/>
      <c r="C80" s="12" t="s">
        <v>433</v>
      </c>
    </row>
    <row r="81" spans="1:6" ht="15.75" outlineLevel="2" thickBot="1">
      <c r="A81" s="21">
        <v>2.5</v>
      </c>
      <c r="B81" s="21" t="s">
        <v>100</v>
      </c>
      <c r="C81" s="21" t="s">
        <v>180</v>
      </c>
      <c r="D81" s="25" t="s">
        <v>102</v>
      </c>
      <c r="E81" s="25" t="s">
        <v>103</v>
      </c>
      <c r="F81" s="29">
        <v>8500000</v>
      </c>
    </row>
    <row r="82" spans="1:6" ht="15.75" outlineLevel="1" thickTop="1">
      <c r="A82" s="20" t="s">
        <v>417</v>
      </c>
      <c r="D82" s="18" t="s">
        <v>434</v>
      </c>
      <c r="E82" s="19"/>
      <c r="F82" s="46">
        <f>SUBTOTAL(9,F81:F81)</f>
        <v>8500000</v>
      </c>
    </row>
    <row r="83" ht="15" outlineLevel="1">
      <c r="A83" s="20"/>
    </row>
    <row r="84" spans="1:3" ht="15" outlineLevel="1">
      <c r="A84" s="20"/>
      <c r="C84" s="12" t="s">
        <v>431</v>
      </c>
    </row>
    <row r="85" spans="1:6" ht="15" outlineLevel="2">
      <c r="A85" s="21">
        <v>2.7</v>
      </c>
      <c r="B85" s="21" t="s">
        <v>96</v>
      </c>
      <c r="C85" s="21" t="s">
        <v>167</v>
      </c>
      <c r="D85" s="21" t="s">
        <v>98</v>
      </c>
      <c r="E85" s="21" t="s">
        <v>99</v>
      </c>
      <c r="F85" s="28">
        <v>1483000</v>
      </c>
    </row>
    <row r="86" spans="1:6" ht="15" outlineLevel="2">
      <c r="A86" s="21">
        <v>2.7</v>
      </c>
      <c r="B86" s="21" t="s">
        <v>114</v>
      </c>
      <c r="C86" s="21" t="s">
        <v>362</v>
      </c>
      <c r="D86" s="21" t="s">
        <v>116</v>
      </c>
      <c r="E86" s="21" t="s">
        <v>117</v>
      </c>
      <c r="F86" s="23">
        <v>4895000</v>
      </c>
    </row>
    <row r="87" spans="1:6" ht="15" outlineLevel="2">
      <c r="A87" s="21">
        <v>2.7</v>
      </c>
      <c r="B87" s="21" t="s">
        <v>44</v>
      </c>
      <c r="C87" s="21" t="s">
        <v>144</v>
      </c>
      <c r="D87" s="21" t="s">
        <v>94</v>
      </c>
      <c r="E87" s="21" t="s">
        <v>95</v>
      </c>
      <c r="F87" s="23">
        <v>1221500</v>
      </c>
    </row>
    <row r="88" spans="1:6" ht="15" outlineLevel="2">
      <c r="A88" s="21">
        <v>2.7</v>
      </c>
      <c r="B88" s="21" t="s">
        <v>104</v>
      </c>
      <c r="C88" s="21" t="s">
        <v>216</v>
      </c>
      <c r="D88" s="21" t="s">
        <v>94</v>
      </c>
      <c r="E88" s="21" t="s">
        <v>95</v>
      </c>
      <c r="F88" s="23">
        <v>-55000</v>
      </c>
    </row>
    <row r="89" spans="1:6" ht="15.75" outlineLevel="2" thickBot="1">
      <c r="A89" s="21">
        <v>2.7</v>
      </c>
      <c r="B89" s="21" t="s">
        <v>134</v>
      </c>
      <c r="C89" s="21" t="s">
        <v>380</v>
      </c>
      <c r="D89" s="21" t="s">
        <v>94</v>
      </c>
      <c r="E89" s="21" t="s">
        <v>95</v>
      </c>
      <c r="F89" s="24">
        <v>-1758590</v>
      </c>
    </row>
    <row r="90" spans="1:6" ht="15.75" outlineLevel="1" thickTop="1">
      <c r="A90" s="20" t="s">
        <v>418</v>
      </c>
      <c r="D90" s="13" t="s">
        <v>432</v>
      </c>
      <c r="E90" s="16"/>
      <c r="F90" s="46">
        <f>SUBTOTAL(9,F85:F89)</f>
        <v>5785910</v>
      </c>
    </row>
    <row r="91" spans="1:5" ht="15.75" outlineLevel="1" thickBot="1">
      <c r="A91" s="20"/>
      <c r="D91" s="14"/>
      <c r="E91" s="17"/>
    </row>
    <row r="92" spans="1:6" ht="15.75" outlineLevel="1" thickTop="1">
      <c r="A92" s="20"/>
      <c r="D92" s="8" t="s">
        <v>435</v>
      </c>
      <c r="E92" s="16"/>
      <c r="F92" s="45">
        <f>SUBTOTAL(9,F60:F90)</f>
        <v>19492210</v>
      </c>
    </row>
    <row r="93" spans="1:5" ht="15.75" outlineLevel="1" thickBot="1">
      <c r="A93" s="20"/>
      <c r="D93" s="14"/>
      <c r="E93" s="17"/>
    </row>
    <row r="94" spans="1:6" ht="15.75" thickTop="1">
      <c r="A94" s="20" t="s">
        <v>419</v>
      </c>
      <c r="D94" s="26" t="s">
        <v>436</v>
      </c>
      <c r="E94" s="27"/>
      <c r="F94" s="45">
        <f>SUBTOTAL(9,F33:F89)</f>
        <v>-105507790</v>
      </c>
    </row>
  </sheetData>
  <printOptions/>
  <pageMargins left="0.7" right="0.7" top="0.75" bottom="0.75" header="0.3" footer="0.3"/>
  <pageSetup horizontalDpi="600" verticalDpi="600" orientation="portrait" r:id="rId1"/>
  <headerFooter>
    <oddHeader>&amp;C&amp;"-,Bold"&amp;14Exhibit B - MN 3
Changes in Revenue by Revenue Source</oddHeader>
    <oddFooter>&amp;Cpage &amp;P</oddFooter>
  </headerFooter>
  <rowBreaks count="2" manualBreakCount="2">
    <brk id="31" max="16383" man="1"/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Sturm, Paul</dc:creator>
  <cp:keywords/>
  <dc:description/>
  <cp:lastModifiedBy>DelFranco, Ruthie</cp:lastModifiedBy>
  <cp:lastPrinted>2016-12-14T15:57:42Z</cp:lastPrinted>
  <dcterms:created xsi:type="dcterms:W3CDTF">2015-12-15T15:46:02Z</dcterms:created>
  <dcterms:modified xsi:type="dcterms:W3CDTF">2016-12-14T16:47:06Z</dcterms:modified>
  <cp:category/>
  <cp:version/>
  <cp:contentType/>
  <cp:contentStatus/>
</cp:coreProperties>
</file>